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95" firstSheet="1" activeTab="1"/>
  </bookViews>
  <sheets>
    <sheet name="Anexa 2.2 a" sheetId="4" state="hidden" r:id="rId1"/>
    <sheet name="Anexa 2.2 b" sheetId="8" r:id="rId2"/>
    <sheet name="DG apa-canal" sheetId="9" r:id="rId3"/>
    <sheet name="TOTALIZATOR" sheetId="10" state="hidden" r:id="rId4"/>
    <sheet name="Anexa 2.2 c" sheetId="6" state="hidden" r:id="rId5"/>
    <sheet name="Anexa 2.2 d" sheetId="5" state="hidden" r:id="rId6"/>
  </sheets>
  <definedNames>
    <definedName name="_xlnm.Print_Area" localSheetId="0">'Anexa 2.2 a'!$A$1:$D$46</definedName>
  </definedNames>
  <calcPr calcId="144525"/>
</workbook>
</file>

<file path=xl/sharedStrings.xml><?xml version="1.0" encoding="utf-8"?>
<sst xmlns="http://schemas.openxmlformats.org/spreadsheetml/2006/main" count="568" uniqueCount="229">
  <si>
    <t>Anexa 2.2 a</t>
  </si>
  <si>
    <t>la normele metodologice</t>
  </si>
  <si>
    <t>Caracteristicile principale și indicatorii tehnico - economici</t>
  </si>
  <si>
    <t>ai obiectivului de investiții</t>
  </si>
  <si>
    <t>Denumirea obiectivului de investiții: „ REALIZARE RETEA DE CANALIZARE IN COMUNA SANIOB”</t>
  </si>
  <si>
    <t>Faza (Nota conceptuală/SF/DALI/PT)</t>
  </si>
  <si>
    <t>SF</t>
  </si>
  <si>
    <t>Beneficiar (UAT)</t>
  </si>
  <si>
    <t>COMUNA PALEU</t>
  </si>
  <si>
    <t>Amplasament:</t>
  </si>
  <si>
    <t>COMUNA PALEU, JUD.BIHOR</t>
  </si>
  <si>
    <t>Valoarea totală a investiției (lei inclusiv TVA)</t>
  </si>
  <si>
    <t>din care C+M (lei inclusiv TVA)</t>
  </si>
  <si>
    <t>Curs BNR lei/euro  din data 13.09.2021.</t>
  </si>
  <si>
    <t>Valoarea finanțată de Ministerul Dezvoltării, Lucrărilor Publice și Administrației (cheltuieli eligibile lei inclusiv TVA)</t>
  </si>
  <si>
    <t xml:space="preserve">
</t>
  </si>
  <si>
    <t>Valoare finanțată de UATREMETEA (lei inclusiv TVA)</t>
  </si>
  <si>
    <t>ALIMENTĂRI CU APĂ ȘI STAȚII DE TRATARE A APEI</t>
  </si>
  <si>
    <t xml:space="preserve">
</t>
  </si>
  <si>
    <t>Indicatori tehnici specifici categoriei de investiții de la art. 4 alin. (1) lit. a) din O.U.G. nr. 95/2021</t>
  </si>
  <si>
    <t>U.M.</t>
  </si>
  <si>
    <t xml:space="preserve">Cantitate </t>
  </si>
  <si>
    <t>Valoare                             (lei inclusiv TVA)</t>
  </si>
  <si>
    <t xml:space="preserve">Sursa de apă </t>
  </si>
  <si>
    <t>buc.</t>
  </si>
  <si>
    <t xml:space="preserve">Instalaţiile de pompare </t>
  </si>
  <si>
    <t>Staţia de clorinare a apei</t>
  </si>
  <si>
    <t>Staţia de tratare a apei</t>
  </si>
  <si>
    <t>Conductele de aducţiune</t>
  </si>
  <si>
    <t>m.</t>
  </si>
  <si>
    <t>Rezervor de înmagazinare a apei potabile</t>
  </si>
  <si>
    <t>Staţiile de pompare şi repompare a apei potabile</t>
  </si>
  <si>
    <t>Reţelele de distribuţie</t>
  </si>
  <si>
    <t>c+m</t>
  </si>
  <si>
    <t>Branșamente individuale</t>
  </si>
  <si>
    <t xml:space="preserve">Cost cu standard </t>
  </si>
  <si>
    <t>Alte capacități -generator 2 buc, sistem scada</t>
  </si>
  <si>
    <t>Cost fara standard</t>
  </si>
  <si>
    <t>subtraversari/supratraversari</t>
  </si>
  <si>
    <t>ml</t>
  </si>
  <si>
    <t>drum acces</t>
  </si>
  <si>
    <t>sistem SCADA</t>
  </si>
  <si>
    <t>Total locuitori ce vor beneficia direct (pentru care se realizează branșamente individuale)</t>
  </si>
  <si>
    <t>loc.</t>
  </si>
  <si>
    <t xml:space="preserve"> </t>
  </si>
  <si>
    <t>Total locuitori</t>
  </si>
  <si>
    <t xml:space="preserve">Standard de cost aprobat prin OMDLPA nr.95/2021  (1250 euro fără TVA) </t>
  </si>
  <si>
    <t>Verificare încadare în standard de cost</t>
  </si>
  <si>
    <t>Valoarea totală a investiției în euro inclusiv TVA raportată la  numărul de beneficiari direcți/km drum (euro fără TVA)</t>
  </si>
  <si>
    <t>Primar/ Președinte/ Reprezentant legal,</t>
  </si>
  <si>
    <t>Nume Prenume, ……………..</t>
  </si>
  <si>
    <t>Semnătura ………….</t>
  </si>
  <si>
    <t>Anexa 2.2 b</t>
  </si>
  <si>
    <t>REALIZARE RETEA DE CANALIZARE IN COMUNA SANIOB, SATELE CIUHOI SI SFARNAS, JUDETUL BIHOR</t>
  </si>
  <si>
    <t>COMUNA SANIOB</t>
  </si>
  <si>
    <t>COMUNA SANIOB, SAT. CIUHOI SI SFARNAS</t>
  </si>
  <si>
    <t>SISTEME DE CANALIZARE ȘI STAȚII DE EPURARE A APELOR UZATE, INCLUSIV CANALIZARE PLUVIALĂ ȘI SISTEME DE CAPTARE A APELOR PLUVIALE</t>
  </si>
  <si>
    <t>Indicatori tehnici specifici categoriei de investiții de la art. 4 alin. (1) lit. b) din O.U.G. nr. 95/2021</t>
  </si>
  <si>
    <t>Stație de  epurare</t>
  </si>
  <si>
    <t xml:space="preserve">Staţii de pompare şi repompare a apei apă uzată </t>
  </si>
  <si>
    <t xml:space="preserve">Rețea de canalizare apă uzată </t>
  </si>
  <si>
    <t>Conducta de evacuare a apei epurate în emisar</t>
  </si>
  <si>
    <t>Guri de vărsare în emisar</t>
  </si>
  <si>
    <t>Racorduri individuale</t>
  </si>
  <si>
    <t>Alte capacități:</t>
  </si>
  <si>
    <t>……….</t>
  </si>
  <si>
    <t>sub/supratraversari</t>
  </si>
  <si>
    <t>Total locuitori echivalenți ce vor beneficia direct (pentru care se realizează racorduri  individuale)</t>
  </si>
  <si>
    <t>Total locuitori echivalenți</t>
  </si>
  <si>
    <t>Capacități canalizare pluvială și sisteme de captare a apelor pluviale:</t>
  </si>
  <si>
    <t>Guri de scurgere</t>
  </si>
  <si>
    <t xml:space="preserve">Rețea de canalizare apă pluvială </t>
  </si>
  <si>
    <t xml:space="preserve">Staţii de pompare şi repompare a apei apă pluvială </t>
  </si>
  <si>
    <t xml:space="preserve">Standard de cost aprobat prin OMDLPA nr.95/2021  (2500 euro fără TVA) </t>
  </si>
  <si>
    <t>Valoarea totală a investiției în euro inclusiv TVA raportată la  numărul de beneficiari direcț</t>
  </si>
  <si>
    <t xml:space="preserve">Nume Prenume </t>
  </si>
  <si>
    <t>Anexa nr. 2.1</t>
  </si>
  <si>
    <t>DEVIZ  GENERAL 
al obiectivului de investiţie : „ REALIZARE RETEA DE CANALIZARE IN COMUNA SANIOB, SAT. CIUHOI SI SFARNAS, JUDETUL BIHOR"</t>
  </si>
  <si>
    <r>
      <rPr>
        <b/>
        <sz val="12"/>
        <color indexed="8"/>
        <rFont val="Times New Roman"/>
        <charset val="134"/>
      </rPr>
      <t xml:space="preserve">Se completeaza </t>
    </r>
    <r>
      <rPr>
        <b/>
        <sz val="12"/>
        <color indexed="10"/>
        <rFont val="Times New Roman"/>
        <charset val="134"/>
      </rPr>
      <t>doar</t>
    </r>
    <r>
      <rPr>
        <b/>
        <sz val="12"/>
        <color indexed="8"/>
        <rFont val="Times New Roman"/>
        <charset val="134"/>
      </rPr>
      <t xml:space="preserve"> campurile </t>
    </r>
    <r>
      <rPr>
        <b/>
        <sz val="12"/>
        <color indexed="31"/>
        <rFont val="Times New Roman"/>
        <charset val="134"/>
      </rPr>
      <t>albastre</t>
    </r>
  </si>
  <si>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</si>
  <si>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</si>
  <si>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</si>
  <si>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</si>
  <si>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</si>
  <si>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</si>
  <si>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</si>
  <si>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</si>
  <si>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</si>
  <si>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</si>
  <si>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</si>
  <si>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</si>
  <si>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</si>
  <si>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</si>
  <si>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</si>
  <si>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</si>
  <si>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</si>
  <si>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</si>
  <si>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</si>
  <si>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</si>
  <si>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</si>
  <si>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</si>
  <si>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</si>
  <si>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</si>
  <si>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</si>
  <si>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</si>
  <si>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</si>
  <si>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</si>
  <si>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</si>
  <si>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</si>
  <si>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</si>
  <si>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</si>
  <si>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</si>
  <si>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</si>
  <si>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</si>
  <si>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</si>
  <si>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</si>
  <si>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</si>
  <si>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</si>
  <si>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</si>
  <si>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</si>
  <si>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</si>
  <si>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</si>
  <si>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</si>
  <si>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</si>
  <si>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</si>
  <si>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</si>
  <si>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</si>
  <si>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</si>
  <si>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</si>
  <si>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</si>
  <si>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</si>
  <si>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</si>
  <si>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</si>
  <si>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</si>
  <si>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</si>
  <si>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</si>
  <si>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</si>
  <si>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</si>
  <si>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</si>
  <si>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</si>
  <si>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</si>
  <si>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</si>
  <si>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</si>
  <si>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</si>
  <si>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</si>
  <si>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</si>
  <si>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</si>
  <si>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</si>
  <si>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</si>
  <si>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</si>
  <si>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</si>
  <si>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</si>
  <si>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</si>
  <si>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</si>
  <si>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</si>
  <si>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</si>
  <si>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</si>
  <si>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</si>
  <si>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</si>
  <si>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</si>
  <si>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</si>
  <si>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</si>
  <si>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</si>
  <si>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</si>
  <si>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</si>
  <si>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</si>
  <si>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</si>
  <si>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</si>
  <si>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</si>
  <si>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</si>
  <si>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</si>
  <si>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</si>
  <si>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</si>
  <si>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</si>
  <si>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</si>
  <si>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</si>
  <si>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</si>
  <si>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</si>
  <si>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</si>
  <si>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</si>
  <si>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</si>
  <si>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</si>
  <si>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</si>
  <si>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</si>
  <si>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</si>
  <si>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</si>
  <si>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</si>
  <si>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</si>
  <si>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</si>
  <si>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</si>
  <si>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</si>
  <si>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</si>
  <si>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</si>
  <si>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13/09/2021</t>
  </si>
  <si>
    <t>Curs Euro</t>
  </si>
  <si>
    <t xml:space="preserve">Valoare de referință standard de cost (locuitor, </t>
  </si>
  <si>
    <t>Beneficiar:</t>
  </si>
  <si>
    <t>Proiectant:</t>
  </si>
  <si>
    <t>SC TERM SRL</t>
  </si>
  <si>
    <t>TOTALIZATOR</t>
  </si>
  <si>
    <t>Valoare finanțată de UAT PALEU (lei inclusiv TVA)</t>
  </si>
  <si>
    <t xml:space="preserve">Standard de cost aprobat prin OMDLPA nr...........  (1250 euro fără TVA) </t>
  </si>
  <si>
    <t>Anexa 2.2 c</t>
  </si>
  <si>
    <t>Denumirea obiectivului de investiții: „………………………………...…….”</t>
  </si>
  <si>
    <t>Curs BNR lei/euro  din data ............</t>
  </si>
  <si>
    <t>Valoare finanțată de UAT…..... (lei inclusiv TVA)</t>
  </si>
  <si>
    <t>DRUMURILE PUBLICE CLASIFICATE ȘI ÎNCADRATE ÎN CONFORMITATE CU PREVEDERILE LEGALE ÎN VIGOARE CA DRUMURI JUDEȚENE, DRUMURI DE INTERES LOCAL, RESPECTIV DRUMURI COMUNALE ȘI/SAU DRUMURI PUBLICE DIN INTERIORUL LOCALITĂȚILOR, PRECUM ȘI VARIANTE OCOLITOARE ALE LOCALITĂȚILOR</t>
  </si>
  <si>
    <t xml:space="preserve">
</t>
  </si>
  <si>
    <t>Indicatori tehnici specifici categoriei de investiții de la art. 4 alin. (1) lit. c) din O.U.G. nr. 95/2021</t>
  </si>
  <si>
    <t>Lungime drum  - terasamente</t>
  </si>
  <si>
    <t>Lungime drum - strat fundație</t>
  </si>
  <si>
    <t>Lungime drum - strat de bază</t>
  </si>
  <si>
    <t>Lungime drum - îmbrăcăminte rutieră</t>
  </si>
  <si>
    <t>Lățime parte carosabilă</t>
  </si>
  <si>
    <t>Șanțuri/rigole</t>
  </si>
  <si>
    <t>Trotuare</t>
  </si>
  <si>
    <t>Lucrări de consolidare</t>
  </si>
  <si>
    <t>Poduri (număr/lungime totală)</t>
  </si>
  <si>
    <t>buc./m.</t>
  </si>
  <si>
    <t>Pasaje denivelate, tuneluri, viaducte (număr/lungime totală)</t>
  </si>
  <si>
    <t>Alte capacități ………………..</t>
  </si>
  <si>
    <t xml:space="preserve">Standard de cost aprobat prin OMDLPA nr...........  (euro fără TVA) </t>
  </si>
  <si>
    <t>Anexa 2.2 d</t>
  </si>
  <si>
    <t>PODURI, PODEȚE, PASAJE SAU PUNȚI PIETONALE, INCLUSIV PENTRU BICICLETE ȘI TROTINETE ELECTRICE</t>
  </si>
  <si>
    <t>Indicatori tehnici specifici categoriei de investiții de la art. 4 alin. (1) lit. d) din O.U.G. nr. 95/2021</t>
  </si>
  <si>
    <t>Număr obiecte:</t>
  </si>
  <si>
    <t>Lungime:</t>
  </si>
  <si>
    <t>Lățime:</t>
  </si>
  <si>
    <t xml:space="preserve">Număr deschideri: </t>
  </si>
</sst>
</file>

<file path=xl/styles.xml><?xml version="1.0" encoding="utf-8"?>
<styleSheet xmlns="http://schemas.openxmlformats.org/spreadsheetml/2006/main">
  <numFmts count="7">
    <numFmt numFmtId="42" formatCode="_(&quot;$&quot;* #,##0_);_(&quot;$&quot;* \(#,##0\);_(&quot;$&quot;* &quot;-&quot;_);_(@_)"/>
    <numFmt numFmtId="176" formatCode="_ * #,##0_ ;_ * \-#,##0_ ;_ * &quot;-&quot;_ ;_ @_ "/>
    <numFmt numFmtId="44" formatCode="_(&quot;$&quot;* #,##0.00_);_(&quot;$&quot;* \(#,##0.00\);_(&quot;$&quot;* &quot;-&quot;??_);_(@_)"/>
    <numFmt numFmtId="177" formatCode="_ * #,##0.00_ ;_ * \-#,##0.00_ ;_ * &quot;-&quot;??_ ;_ @_ "/>
    <numFmt numFmtId="178" formatCode="dd/mmm/yyyy"/>
    <numFmt numFmtId="179" formatCode="#,##0.0000"/>
    <numFmt numFmtId="180" formatCode="0.0000"/>
  </numFmts>
  <fonts count="42">
    <font>
      <sz val="11"/>
      <color theme="1"/>
      <name val="Calibri"/>
      <charset val="238"/>
      <scheme val="minor"/>
    </font>
    <font>
      <sz val="12"/>
      <color theme="1"/>
      <name val="Times New Roman"/>
      <charset val="134"/>
    </font>
    <font>
      <b/>
      <sz val="12"/>
      <color theme="1"/>
      <name val="Times New Roman"/>
      <charset val="134"/>
    </font>
    <font>
      <sz val="12"/>
      <name val="Times New Roman"/>
      <charset val="134"/>
    </font>
    <font>
      <b/>
      <sz val="12"/>
      <color rgb="FF000000"/>
      <name val="Times New Roman"/>
      <charset val="134"/>
    </font>
    <font>
      <sz val="10"/>
      <name val="Times New Roman"/>
      <charset val="134"/>
    </font>
    <font>
      <b/>
      <sz val="10"/>
      <name val="Times New Roman"/>
      <charset val="238"/>
    </font>
    <font>
      <b/>
      <sz val="10"/>
      <name val="Times New Roman"/>
      <charset val="134"/>
    </font>
    <font>
      <b/>
      <sz val="10"/>
      <color indexed="8"/>
      <name val="Times New Roman"/>
      <charset val="134"/>
    </font>
    <font>
      <b/>
      <sz val="12"/>
      <color indexed="8"/>
      <name val="Times New Roman"/>
      <charset val="134"/>
    </font>
    <font>
      <sz val="10"/>
      <color indexed="8"/>
      <name val="Times New Roman"/>
      <charset val="134"/>
    </font>
    <font>
      <i/>
      <sz val="10"/>
      <color indexed="10"/>
      <name val="Times New Roman"/>
      <charset val="134"/>
    </font>
    <font>
      <b/>
      <sz val="12"/>
      <name val="Times New Roman"/>
      <charset val="134"/>
    </font>
    <font>
      <sz val="12"/>
      <color indexed="8"/>
      <name val="Times New Roman"/>
      <charset val="134"/>
    </font>
    <font>
      <b/>
      <sz val="12"/>
      <color indexed="8"/>
      <name val="Times New Roman"/>
      <charset val="238"/>
    </font>
    <font>
      <sz val="12"/>
      <color indexed="8"/>
      <name val="Times New Roman"/>
      <charset val="238"/>
    </font>
    <font>
      <b/>
      <sz val="10"/>
      <name val="Arial"/>
      <charset val="238"/>
    </font>
    <font>
      <b/>
      <i/>
      <sz val="12"/>
      <color indexed="8"/>
      <name val="Times New Roman"/>
      <charset val="134"/>
    </font>
    <font>
      <sz val="11"/>
      <color theme="1"/>
      <name val="Calibri"/>
      <charset val="134"/>
      <scheme val="minor"/>
    </font>
    <font>
      <sz val="11"/>
      <color theme="1"/>
      <name val="Calibri"/>
      <charset val="0"/>
      <scheme val="minor"/>
    </font>
    <font>
      <sz val="10"/>
      <name val="Arial"/>
      <charset val="134"/>
    </font>
    <font>
      <sz val="11"/>
      <color theme="0"/>
      <name val="Calibri"/>
      <charset val="0"/>
      <scheme val="minor"/>
    </font>
    <font>
      <b/>
      <sz val="11"/>
      <color rgb="FF3F3F3F"/>
      <name val="Calibri"/>
      <charset val="0"/>
      <scheme val="minor"/>
    </font>
    <font>
      <u/>
      <sz val="11"/>
      <color rgb="FF800080"/>
      <name val="Calibri"/>
      <charset val="0"/>
      <scheme val="minor"/>
    </font>
    <font>
      <b/>
      <sz val="18"/>
      <color theme="3"/>
      <name val="Calibri"/>
      <charset val="134"/>
      <scheme val="minor"/>
    </font>
    <font>
      <i/>
      <sz val="11"/>
      <color rgb="FF7F7F7F"/>
      <name val="Calibri"/>
      <charset val="0"/>
      <scheme val="minor"/>
    </font>
    <font>
      <u/>
      <sz val="11"/>
      <color rgb="FF0000FF"/>
      <name val="Calibri"/>
      <charset val="0"/>
      <scheme val="minor"/>
    </font>
    <font>
      <sz val="11"/>
      <color rgb="FFFF0000"/>
      <name val="Calibri"/>
      <charset val="0"/>
      <scheme val="minor"/>
    </font>
    <font>
      <sz val="10"/>
      <name val="Arial"/>
      <charset val="238"/>
    </font>
    <font>
      <sz val="11"/>
      <color rgb="FF006100"/>
      <name val="Calibri"/>
      <charset val="0"/>
      <scheme val="minor"/>
    </font>
    <font>
      <b/>
      <sz val="11"/>
      <color theme="3"/>
      <name val="Calibri"/>
      <charset val="134"/>
      <scheme val="minor"/>
    </font>
    <font>
      <b/>
      <sz val="11"/>
      <color rgb="FFFFFFFF"/>
      <name val="Calibri"/>
      <charset val="0"/>
      <scheme val="minor"/>
    </font>
    <font>
      <b/>
      <sz val="13"/>
      <color theme="3"/>
      <name val="Calibri"/>
      <charset val="134"/>
      <scheme val="minor"/>
    </font>
    <font>
      <sz val="11"/>
      <color rgb="FF9C0006"/>
      <name val="Calibri"/>
      <charset val="0"/>
      <scheme val="minor"/>
    </font>
    <font>
      <sz val="11"/>
      <color rgb="FF3F3F76"/>
      <name val="Calibri"/>
      <charset val="0"/>
      <scheme val="minor"/>
    </font>
    <font>
      <b/>
      <sz val="15"/>
      <color theme="3"/>
      <name val="Calibri"/>
      <charset val="134"/>
      <scheme val="minor"/>
    </font>
    <font>
      <sz val="11"/>
      <color rgb="FFFA7D00"/>
      <name val="Calibri"/>
      <charset val="0"/>
      <scheme val="minor"/>
    </font>
    <font>
      <b/>
      <sz val="11"/>
      <color rgb="FFFA7D00"/>
      <name val="Calibri"/>
      <charset val="0"/>
      <scheme val="minor"/>
    </font>
    <font>
      <b/>
      <sz val="11"/>
      <color theme="1"/>
      <name val="Calibri"/>
      <charset val="0"/>
      <scheme val="minor"/>
    </font>
    <font>
      <sz val="11"/>
      <color rgb="FF9C6500"/>
      <name val="Calibri"/>
      <charset val="0"/>
      <scheme val="minor"/>
    </font>
    <font>
      <b/>
      <sz val="12"/>
      <color indexed="10"/>
      <name val="Times New Roman"/>
      <charset val="134"/>
    </font>
    <font>
      <b/>
      <sz val="12"/>
      <color indexed="31"/>
      <name val="Times New Roman"/>
      <charset val="134"/>
    </font>
  </fonts>
  <fills count="37">
    <fill>
      <patternFill patternType="none"/>
    </fill>
    <fill>
      <patternFill patternType="gray125"/>
    </fill>
    <fill>
      <patternFill patternType="solid">
        <fgColor theme="0"/>
        <bgColor indexed="64"/>
      </patternFill>
    </fill>
    <fill>
      <patternFill patternType="solid">
        <fgColor theme="0" tint="-0.149998474074526"/>
        <bgColor indexed="64"/>
      </patternFill>
    </fill>
    <fill>
      <patternFill patternType="solid">
        <fgColor theme="3"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3"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4"/>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6"/>
        <bgColor indexed="64"/>
      </patternFill>
    </fill>
    <fill>
      <patternFill patternType="solid">
        <fgColor theme="6" tint="0.799981688894314"/>
        <bgColor indexed="64"/>
      </patternFill>
    </fill>
  </fills>
  <borders count="3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0" fontId="19" fillId="12" borderId="0" applyNumberFormat="0" applyBorder="0" applyAlignment="0" applyProtection="0">
      <alignment vertical="center"/>
    </xf>
    <xf numFmtId="177" fontId="18" fillId="0" borderId="0" applyFont="0" applyFill="0" applyBorder="0" applyAlignment="0" applyProtection="0">
      <alignment vertical="center"/>
    </xf>
    <xf numFmtId="176" fontId="18" fillId="0" borderId="0" applyFont="0" applyFill="0" applyBorder="0" applyAlignment="0" applyProtection="0">
      <alignment vertical="center"/>
    </xf>
    <xf numFmtId="42"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0" fontId="26" fillId="0" borderId="0" applyNumberFormat="0" applyFill="0" applyBorder="0" applyAlignment="0" applyProtection="0">
      <alignment vertical="center"/>
    </xf>
    <xf numFmtId="0" fontId="21" fillId="14" borderId="0" applyNumberFormat="0" applyBorder="0" applyAlignment="0" applyProtection="0">
      <alignment vertical="center"/>
    </xf>
    <xf numFmtId="0" fontId="23" fillId="0" borderId="0" applyNumberFormat="0" applyFill="0" applyBorder="0" applyAlignment="0" applyProtection="0">
      <alignment vertical="center"/>
    </xf>
    <xf numFmtId="0" fontId="31" fillId="16" borderId="30" applyNumberFormat="0" applyAlignment="0" applyProtection="0">
      <alignment vertical="center"/>
    </xf>
    <xf numFmtId="0" fontId="32" fillId="0" borderId="31" applyNumberFormat="0" applyFill="0" applyAlignment="0" applyProtection="0">
      <alignment vertical="center"/>
    </xf>
    <xf numFmtId="0" fontId="18" fillId="8" borderId="28" applyNumberFormat="0" applyFont="0" applyAlignment="0" applyProtection="0">
      <alignment vertical="center"/>
    </xf>
    <xf numFmtId="0" fontId="19" fillId="6" borderId="0" applyNumberFormat="0" applyBorder="0" applyAlignment="0" applyProtection="0">
      <alignment vertical="center"/>
    </xf>
    <xf numFmtId="0" fontId="27" fillId="0" borderId="0" applyNumberFormat="0" applyFill="0" applyBorder="0" applyAlignment="0" applyProtection="0">
      <alignment vertical="center"/>
    </xf>
    <xf numFmtId="0" fontId="19" fillId="25"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31" applyNumberFormat="0" applyFill="0" applyAlignment="0" applyProtection="0">
      <alignment vertical="center"/>
    </xf>
    <xf numFmtId="0" fontId="30" fillId="0" borderId="32" applyNumberFormat="0" applyFill="0" applyAlignment="0" applyProtection="0">
      <alignment vertical="center"/>
    </xf>
    <xf numFmtId="0" fontId="30" fillId="0" borderId="0" applyNumberFormat="0" applyFill="0" applyBorder="0" applyAlignment="0" applyProtection="0">
      <alignment vertical="center"/>
    </xf>
    <xf numFmtId="0" fontId="34" fillId="26" borderId="33" applyNumberFormat="0" applyAlignment="0" applyProtection="0">
      <alignment vertical="center"/>
    </xf>
    <xf numFmtId="0" fontId="21" fillId="5" borderId="0" applyNumberFormat="0" applyBorder="0" applyAlignment="0" applyProtection="0">
      <alignment vertical="center"/>
    </xf>
    <xf numFmtId="0" fontId="29" fillId="15" borderId="0" applyNumberFormat="0" applyBorder="0" applyAlignment="0" applyProtection="0">
      <alignment vertical="center"/>
    </xf>
    <xf numFmtId="0" fontId="22" fillId="11" borderId="29" applyNumberFormat="0" applyAlignment="0" applyProtection="0">
      <alignment vertical="center"/>
    </xf>
    <xf numFmtId="0" fontId="19" fillId="28" borderId="0" applyNumberFormat="0" applyBorder="0" applyAlignment="0" applyProtection="0">
      <alignment vertical="center"/>
    </xf>
    <xf numFmtId="0" fontId="37" fillId="11" borderId="33" applyNumberFormat="0" applyAlignment="0" applyProtection="0">
      <alignment vertical="center"/>
    </xf>
    <xf numFmtId="0" fontId="36" fillId="0" borderId="34" applyNumberFormat="0" applyFill="0" applyAlignment="0" applyProtection="0">
      <alignment vertical="center"/>
    </xf>
    <xf numFmtId="0" fontId="38" fillId="0" borderId="35" applyNumberFormat="0" applyFill="0" applyAlignment="0" applyProtection="0">
      <alignment vertical="center"/>
    </xf>
    <xf numFmtId="0" fontId="33" fillId="24" borderId="0" applyNumberFormat="0" applyBorder="0" applyAlignment="0" applyProtection="0">
      <alignment vertical="center"/>
    </xf>
    <xf numFmtId="0" fontId="39" fillId="32"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19" fillId="34" borderId="0" applyNumberFormat="0" applyBorder="0" applyAlignment="0" applyProtection="0">
      <alignment vertical="center"/>
    </xf>
    <xf numFmtId="0" fontId="21" fillId="22" borderId="0" applyNumberFormat="0" applyBorder="0" applyAlignment="0" applyProtection="0">
      <alignment vertical="center"/>
    </xf>
    <xf numFmtId="0" fontId="21" fillId="21" borderId="0" applyNumberFormat="0" applyBorder="0" applyAlignment="0" applyProtection="0">
      <alignment vertical="center"/>
    </xf>
    <xf numFmtId="0" fontId="19" fillId="23" borderId="0" applyNumberFormat="0" applyBorder="0" applyAlignment="0" applyProtection="0">
      <alignment vertical="center"/>
    </xf>
    <xf numFmtId="0" fontId="20" fillId="0" borderId="0"/>
    <xf numFmtId="0" fontId="19" fillId="9" borderId="0" applyNumberFormat="0" applyBorder="0" applyAlignment="0" applyProtection="0">
      <alignment vertical="center"/>
    </xf>
    <xf numFmtId="0" fontId="21" fillId="20" borderId="0" applyNumberFormat="0" applyBorder="0" applyAlignment="0" applyProtection="0">
      <alignment vertical="center"/>
    </xf>
    <xf numFmtId="0" fontId="21" fillId="35" borderId="0" applyNumberFormat="0" applyBorder="0" applyAlignment="0" applyProtection="0">
      <alignment vertical="center"/>
    </xf>
    <xf numFmtId="0" fontId="19" fillId="36" borderId="0" applyNumberFormat="0" applyBorder="0" applyAlignment="0" applyProtection="0">
      <alignment vertical="center"/>
    </xf>
    <xf numFmtId="0" fontId="21" fillId="31" borderId="0" applyNumberFormat="0" applyBorder="0" applyAlignment="0" applyProtection="0">
      <alignment vertical="center"/>
    </xf>
    <xf numFmtId="0" fontId="19" fillId="19" borderId="0" applyNumberFormat="0" applyBorder="0" applyAlignment="0" applyProtection="0">
      <alignment vertical="center"/>
    </xf>
    <xf numFmtId="0" fontId="19" fillId="18" borderId="0" applyNumberFormat="0" applyBorder="0" applyAlignment="0" applyProtection="0">
      <alignment vertical="center"/>
    </xf>
    <xf numFmtId="0" fontId="21" fillId="30" borderId="0" applyNumberFormat="0" applyBorder="0" applyAlignment="0" applyProtection="0">
      <alignment vertical="center"/>
    </xf>
    <xf numFmtId="0" fontId="19" fillId="27" borderId="0" applyNumberFormat="0" applyBorder="0" applyAlignment="0" applyProtection="0">
      <alignment vertical="center"/>
    </xf>
    <xf numFmtId="0" fontId="21" fillId="29" borderId="0" applyNumberFormat="0" applyBorder="0" applyAlignment="0" applyProtection="0">
      <alignment vertical="center"/>
    </xf>
    <xf numFmtId="0" fontId="21" fillId="33" borderId="0" applyNumberFormat="0" applyBorder="0" applyAlignment="0" applyProtection="0">
      <alignment vertical="center"/>
    </xf>
    <xf numFmtId="0" fontId="19" fillId="13" borderId="0" applyNumberFormat="0" applyBorder="0" applyAlignment="0" applyProtection="0">
      <alignment vertical="center"/>
    </xf>
    <xf numFmtId="0" fontId="21" fillId="17" borderId="0" applyNumberFormat="0" applyBorder="0" applyAlignment="0" applyProtection="0">
      <alignment vertical="center"/>
    </xf>
  </cellStyleXfs>
  <cellXfs count="172">
    <xf numFmtId="0" fontId="0" fillId="0" borderId="0" xfId="0"/>
    <xf numFmtId="0" fontId="1" fillId="0" borderId="0" xfId="0" applyFont="1" applyFill="1" applyAlignment="1">
      <alignment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xf>
    <xf numFmtId="0" fontId="1"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0" xfId="0" applyFont="1" applyFill="1" applyAlignment="1">
      <alignment horizontal="justify" vertical="center"/>
    </xf>
    <xf numFmtId="0" fontId="3" fillId="0" borderId="0" xfId="32" applyFont="1" applyFill="1" applyAlignment="1">
      <alignment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4" fontId="1" fillId="0" borderId="0" xfId="0" applyNumberFormat="1" applyFont="1" applyFill="1" applyBorder="1" applyAlignment="1">
      <alignment vertical="center" wrapText="1"/>
    </xf>
    <xf numFmtId="0" fontId="2" fillId="0" borderId="0" xfId="0" applyFont="1" applyFill="1" applyAlignment="1">
      <alignment vertical="center" wrapText="1"/>
    </xf>
    <xf numFmtId="2" fontId="2" fillId="0" borderId="1" xfId="0" applyNumberFormat="1" applyFont="1" applyFill="1" applyBorder="1" applyAlignment="1">
      <alignment horizontal="center" vertical="center" wrapText="1"/>
    </xf>
    <xf numFmtId="2" fontId="1" fillId="0" borderId="0" xfId="0" applyNumberFormat="1" applyFont="1" applyFill="1" applyAlignment="1">
      <alignment vertical="center" wrapText="1"/>
    </xf>
    <xf numFmtId="4" fontId="2" fillId="0" borderId="1" xfId="0" applyNumberFormat="1" applyFont="1" applyFill="1" applyBorder="1" applyAlignment="1">
      <alignment horizontal="center" vertical="center" wrapText="1"/>
    </xf>
    <xf numFmtId="0" fontId="2" fillId="0" borderId="5" xfId="0" applyFont="1" applyFill="1" applyBorder="1" applyAlignment="1">
      <alignment vertical="center" wrapText="1"/>
    </xf>
    <xf numFmtId="0" fontId="5" fillId="2" borderId="0" xfId="0" applyFont="1" applyFill="1"/>
    <xf numFmtId="0" fontId="6" fillId="0" borderId="0" xfId="0" applyFont="1"/>
    <xf numFmtId="0" fontId="5" fillId="0" borderId="0" xfId="0" applyFont="1" applyAlignment="1"/>
    <xf numFmtId="0" fontId="5" fillId="0" borderId="0" xfId="0" applyFont="1" applyFill="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xf>
    <xf numFmtId="0" fontId="5" fillId="0" borderId="0" xfId="0" applyFont="1"/>
    <xf numFmtId="0" fontId="7" fillId="0" borderId="0" xfId="0" applyFont="1" applyAlignment="1">
      <alignment vertical="center"/>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wrapText="1"/>
      <protection hidden="1"/>
    </xf>
    <xf numFmtId="0" fontId="10" fillId="0" borderId="0" xfId="0" applyFont="1" applyBorder="1" applyAlignment="1" applyProtection="1">
      <alignment vertical="center"/>
      <protection hidden="1"/>
    </xf>
    <xf numFmtId="178" fontId="11" fillId="0" borderId="0" xfId="0" applyNumberFormat="1" applyFont="1" applyBorder="1" applyAlignment="1" applyProtection="1">
      <alignment horizontal="left" vertical="center"/>
      <protection hidden="1"/>
    </xf>
    <xf numFmtId="179" fontId="11" fillId="0" borderId="0" xfId="0" applyNumberFormat="1" applyFont="1" applyBorder="1" applyAlignment="1" applyProtection="1">
      <alignment vertical="center" wrapText="1"/>
      <protection hidden="1"/>
    </xf>
    <xf numFmtId="179" fontId="10" fillId="0" borderId="0" xfId="0" applyNumberFormat="1" applyFont="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9" fillId="0" borderId="7"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10"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xf numFmtId="0" fontId="9" fillId="3" borderId="16" xfId="0" applyFont="1" applyFill="1" applyBorder="1" applyAlignment="1" applyProtection="1">
      <alignment horizontal="center" vertical="center" wrapText="1"/>
      <protection hidden="1"/>
    </xf>
    <xf numFmtId="0" fontId="9" fillId="3" borderId="17"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14" fillId="0" borderId="6" xfId="0" applyFont="1" applyFill="1" applyBorder="1" applyAlignment="1" applyProtection="1">
      <alignment horizontal="center" vertical="center"/>
      <protection hidden="1"/>
    </xf>
    <xf numFmtId="0" fontId="14" fillId="0" borderId="7" xfId="0" applyFont="1" applyFill="1" applyBorder="1" applyAlignment="1" applyProtection="1">
      <alignment vertical="center"/>
      <protection hidden="1"/>
    </xf>
    <xf numFmtId="4" fontId="13" fillId="4" borderId="7" xfId="0" applyNumberFormat="1" applyFont="1" applyFill="1" applyBorder="1" applyAlignment="1" applyProtection="1">
      <alignment horizontal="right" vertical="center"/>
      <protection hidden="1"/>
    </xf>
    <xf numFmtId="4" fontId="3" fillId="5" borderId="7" xfId="0" applyNumberFormat="1" applyFont="1" applyFill="1" applyBorder="1" applyAlignment="1" applyProtection="1">
      <alignment vertical="center"/>
      <protection hidden="1"/>
    </xf>
    <xf numFmtId="4" fontId="3" fillId="5" borderId="8" xfId="0" applyNumberFormat="1" applyFont="1" applyFill="1" applyBorder="1" applyAlignment="1" applyProtection="1">
      <alignment vertical="center"/>
      <protection hidden="1"/>
    </xf>
    <xf numFmtId="0" fontId="3" fillId="0" borderId="0" xfId="0" applyFont="1" applyFill="1" applyBorder="1" applyAlignment="1">
      <alignment horizontal="center" vertical="center" wrapText="1"/>
    </xf>
    <xf numFmtId="0" fontId="14" fillId="0" borderId="10" xfId="0" applyFont="1" applyFill="1" applyBorder="1" applyAlignment="1" applyProtection="1">
      <alignment horizontal="center" vertical="center"/>
      <protection hidden="1"/>
    </xf>
    <xf numFmtId="0" fontId="14" fillId="0" borderId="4" xfId="0" applyFont="1" applyFill="1" applyBorder="1" applyAlignment="1" applyProtection="1">
      <alignment vertical="center"/>
      <protection hidden="1"/>
    </xf>
    <xf numFmtId="4" fontId="3" fillId="4" borderId="4" xfId="0" applyNumberFormat="1" applyFont="1" applyFill="1" applyBorder="1" applyAlignment="1">
      <alignment vertical="center" wrapText="1"/>
    </xf>
    <xf numFmtId="4" fontId="3" fillId="5" borderId="4" xfId="0" applyNumberFormat="1" applyFont="1" applyFill="1" applyBorder="1" applyAlignment="1" applyProtection="1">
      <alignment vertical="center"/>
      <protection hidden="1"/>
    </xf>
    <xf numFmtId="4" fontId="3" fillId="5" borderId="12" xfId="0" applyNumberFormat="1" applyFont="1" applyFill="1" applyBorder="1" applyAlignment="1" applyProtection="1">
      <alignment vertical="center"/>
      <protection hidden="1"/>
    </xf>
    <xf numFmtId="0" fontId="14" fillId="0" borderId="4" xfId="0" applyFont="1" applyFill="1" applyBorder="1" applyAlignment="1" applyProtection="1">
      <alignment vertical="center" wrapText="1"/>
      <protection hidden="1"/>
    </xf>
    <xf numFmtId="4" fontId="13" fillId="4" borderId="4" xfId="0" applyNumberFormat="1" applyFont="1" applyFill="1" applyBorder="1" applyAlignment="1" applyProtection="1">
      <alignment horizontal="right" vertical="center"/>
      <protection hidden="1"/>
    </xf>
    <xf numFmtId="49" fontId="14" fillId="0" borderId="10" xfId="0" applyNumberFormat="1" applyFont="1" applyFill="1" applyBorder="1" applyAlignment="1" applyProtection="1">
      <alignment horizontal="center" vertical="center"/>
      <protection hidden="1"/>
    </xf>
    <xf numFmtId="0" fontId="13" fillId="0" borderId="13" xfId="0" applyFont="1" applyFill="1" applyBorder="1" applyAlignment="1" applyProtection="1">
      <alignment vertical="center"/>
      <protection hidden="1"/>
    </xf>
    <xf numFmtId="0" fontId="9" fillId="0" borderId="14" xfId="0" applyFont="1" applyFill="1" applyBorder="1" applyAlignment="1" applyProtection="1">
      <alignment horizontal="right" vertical="center"/>
      <protection hidden="1"/>
    </xf>
    <xf numFmtId="4" fontId="9" fillId="5" borderId="14" xfId="0" applyNumberFormat="1" applyFont="1" applyFill="1" applyBorder="1" applyAlignment="1" applyProtection="1">
      <alignment horizontal="right" vertical="center"/>
      <protection hidden="1"/>
    </xf>
    <xf numFmtId="4" fontId="9" fillId="5" borderId="15" xfId="0" applyNumberFormat="1" applyFont="1" applyFill="1" applyBorder="1" applyAlignment="1" applyProtection="1">
      <alignment horizontal="right" vertical="center"/>
      <protection hidden="1"/>
    </xf>
    <xf numFmtId="0" fontId="14" fillId="0" borderId="7" xfId="0" applyFont="1" applyFill="1" applyBorder="1" applyAlignment="1" applyProtection="1">
      <alignment vertical="center" wrapText="1"/>
      <protection hidden="1"/>
    </xf>
    <xf numFmtId="4" fontId="13" fillId="6" borderId="7" xfId="0" applyNumberFormat="1" applyFont="1" applyFill="1" applyBorder="1" applyAlignment="1" applyProtection="1">
      <alignment horizontal="right" vertical="center"/>
      <protection hidden="1"/>
    </xf>
    <xf numFmtId="4" fontId="13" fillId="6" borderId="8" xfId="0" applyNumberFormat="1" applyFont="1" applyFill="1" applyBorder="1" applyAlignment="1" applyProtection="1">
      <alignment horizontal="right" vertical="center"/>
      <protection hidden="1"/>
    </xf>
    <xf numFmtId="4" fontId="13" fillId="6" borderId="4" xfId="0" applyNumberFormat="1" applyFont="1" applyFill="1" applyBorder="1" applyAlignment="1" applyProtection="1">
      <alignment horizontal="right" vertical="center"/>
      <protection hidden="1"/>
    </xf>
    <xf numFmtId="4" fontId="13" fillId="6" borderId="12" xfId="0" applyNumberFormat="1" applyFont="1" applyFill="1" applyBorder="1" applyAlignment="1" applyProtection="1">
      <alignment horizontal="right" vertical="center"/>
      <protection hidden="1"/>
    </xf>
    <xf numFmtId="0" fontId="9" fillId="0" borderId="4" xfId="0" applyFont="1" applyFill="1" applyBorder="1" applyAlignment="1" applyProtection="1">
      <alignment vertical="center"/>
      <protection hidden="1"/>
    </xf>
    <xf numFmtId="49" fontId="13" fillId="0" borderId="10" xfId="0" applyNumberFormat="1" applyFont="1" applyFill="1" applyBorder="1" applyAlignment="1" applyProtection="1">
      <alignment horizontal="center" vertical="center"/>
      <protection hidden="1"/>
    </xf>
    <xf numFmtId="0" fontId="13" fillId="0" borderId="4" xfId="0" applyFont="1" applyFill="1" applyBorder="1" applyAlignment="1" applyProtection="1">
      <alignment vertical="center"/>
      <protection hidden="1"/>
    </xf>
    <xf numFmtId="0" fontId="13" fillId="0" borderId="4" xfId="0" applyFont="1" applyFill="1" applyBorder="1" applyAlignment="1" applyProtection="1">
      <alignment vertical="center" wrapText="1"/>
      <protection hidden="1"/>
    </xf>
    <xf numFmtId="4" fontId="3" fillId="6" borderId="4" xfId="0" applyNumberFormat="1" applyFont="1" applyFill="1" applyBorder="1" applyAlignment="1" applyProtection="1">
      <alignment vertical="center"/>
      <protection hidden="1"/>
    </xf>
    <xf numFmtId="4" fontId="3" fillId="6" borderId="12" xfId="0" applyNumberFormat="1" applyFont="1" applyFill="1" applyBorder="1" applyAlignment="1" applyProtection="1">
      <alignment vertical="center"/>
      <protection hidden="1"/>
    </xf>
    <xf numFmtId="3" fontId="13" fillId="0" borderId="0" xfId="0" applyNumberFormat="1" applyFont="1" applyFill="1" applyBorder="1" applyAlignment="1" applyProtection="1">
      <alignment horizontal="center" vertical="center"/>
      <protection hidden="1"/>
    </xf>
    <xf numFmtId="49" fontId="14" fillId="0" borderId="19" xfId="0"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4" fontId="13" fillId="4" borderId="11" xfId="0" applyNumberFormat="1" applyFont="1" applyFill="1" applyBorder="1" applyAlignment="1" applyProtection="1">
      <alignment horizontal="right" vertical="center"/>
      <protection hidden="1"/>
    </xf>
    <xf numFmtId="4" fontId="13" fillId="6" borderId="11" xfId="0" applyNumberFormat="1" applyFont="1" applyFill="1" applyBorder="1" applyAlignment="1" applyProtection="1">
      <alignment horizontal="right" vertical="center"/>
      <protection hidden="1"/>
    </xf>
    <xf numFmtId="4" fontId="13" fillId="6" borderId="20" xfId="0" applyNumberFormat="1" applyFont="1" applyFill="1" applyBorder="1" applyAlignment="1" applyProtection="1">
      <alignment horizontal="right" vertical="center"/>
      <protection hidden="1"/>
    </xf>
    <xf numFmtId="0" fontId="3" fillId="0" borderId="13" xfId="0" applyFont="1" applyFill="1" applyBorder="1" applyAlignment="1" applyProtection="1">
      <alignment vertical="center"/>
      <protection hidden="1"/>
    </xf>
    <xf numFmtId="0" fontId="12" fillId="0" borderId="14" xfId="0" applyFont="1" applyFill="1" applyBorder="1" applyAlignment="1" applyProtection="1">
      <alignment horizontal="right" vertical="center"/>
      <protection hidden="1"/>
    </xf>
    <xf numFmtId="4" fontId="12" fillId="6" borderId="14" xfId="0" applyNumberFormat="1" applyFont="1" applyFill="1" applyBorder="1" applyAlignment="1" applyProtection="1">
      <alignment horizontal="right" vertical="center"/>
      <protection hidden="1"/>
    </xf>
    <xf numFmtId="4" fontId="12" fillId="6" borderId="15" xfId="0" applyNumberFormat="1" applyFont="1" applyFill="1" applyBorder="1" applyAlignment="1" applyProtection="1">
      <alignment horizontal="right" vertical="center"/>
      <protection hidden="1"/>
    </xf>
    <xf numFmtId="0" fontId="12" fillId="3" borderId="9"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0" fontId="12" fillId="3" borderId="21"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protection hidden="1"/>
    </xf>
    <xf numFmtId="0" fontId="12" fillId="0" borderId="4" xfId="0" applyFont="1" applyFill="1" applyBorder="1" applyAlignment="1" applyProtection="1">
      <alignment vertical="center" wrapText="1"/>
      <protection hidden="1"/>
    </xf>
    <xf numFmtId="4" fontId="3" fillId="6" borderId="4" xfId="0" applyNumberFormat="1" applyFont="1" applyFill="1" applyBorder="1" applyAlignment="1" applyProtection="1">
      <alignment horizontal="right" vertical="center"/>
      <protection hidden="1"/>
    </xf>
    <xf numFmtId="4" fontId="3" fillId="6" borderId="12" xfId="0" applyNumberFormat="1" applyFont="1" applyFill="1" applyBorder="1" applyAlignment="1" applyProtection="1">
      <alignment horizontal="right" vertical="center"/>
      <protection hidden="1"/>
    </xf>
    <xf numFmtId="0" fontId="3" fillId="0" borderId="10" xfId="0" applyFont="1" applyFill="1" applyBorder="1" applyAlignment="1" applyProtection="1">
      <alignment horizontal="center" vertical="center" wrapText="1"/>
      <protection hidden="1"/>
    </xf>
    <xf numFmtId="0" fontId="3" fillId="0" borderId="4" xfId="0" applyFont="1" applyFill="1" applyBorder="1" applyAlignment="1" applyProtection="1">
      <alignment vertical="center" wrapText="1"/>
      <protection hidden="1"/>
    </xf>
    <xf numFmtId="4" fontId="3" fillId="4" borderId="4" xfId="0" applyNumberFormat="1" applyFont="1" applyFill="1" applyBorder="1" applyAlignment="1" applyProtection="1">
      <alignment horizontal="right" vertical="center"/>
      <protection hidden="1"/>
    </xf>
    <xf numFmtId="0" fontId="3" fillId="0" borderId="4" xfId="0" applyFont="1" applyFill="1" applyBorder="1" applyAlignment="1" applyProtection="1">
      <alignment vertical="center"/>
      <protection hidden="1"/>
    </xf>
    <xf numFmtId="4" fontId="9" fillId="6" borderId="14" xfId="0" applyNumberFormat="1" applyFont="1" applyFill="1" applyBorder="1" applyAlignment="1" applyProtection="1">
      <alignment horizontal="right" vertical="center"/>
      <protection hidden="1"/>
    </xf>
    <xf numFmtId="4" fontId="9" fillId="6" borderId="15" xfId="0" applyNumberFormat="1" applyFont="1" applyFill="1" applyBorder="1" applyAlignment="1" applyProtection="1">
      <alignment horizontal="right" vertical="center"/>
      <protection hidden="1"/>
    </xf>
    <xf numFmtId="49" fontId="15" fillId="0" borderId="10" xfId="0" applyNumberFormat="1" applyFont="1" applyFill="1" applyBorder="1" applyAlignment="1" applyProtection="1">
      <alignment horizontal="center" vertical="center"/>
      <protection hidden="1"/>
    </xf>
    <xf numFmtId="0" fontId="15" fillId="0" borderId="4" xfId="0" applyFont="1" applyFill="1" applyBorder="1" applyAlignment="1" applyProtection="1">
      <alignment vertical="center" wrapText="1"/>
      <protection hidden="1"/>
    </xf>
    <xf numFmtId="4" fontId="5" fillId="0" borderId="0" xfId="0" applyNumberFormat="1" applyFont="1" applyFill="1"/>
    <xf numFmtId="0" fontId="6" fillId="0" borderId="0" xfId="0" applyFont="1" applyFill="1"/>
    <xf numFmtId="2" fontId="16" fillId="7" borderId="4" xfId="37" applyNumberFormat="1" applyFont="1" applyFill="1" applyBorder="1" applyAlignment="1">
      <alignment horizontal="center" vertical="center" wrapText="1"/>
    </xf>
    <xf numFmtId="2" fontId="5" fillId="0" borderId="0" xfId="0" applyNumberFormat="1" applyFont="1" applyFill="1"/>
    <xf numFmtId="0" fontId="5" fillId="0" borderId="0" xfId="0" applyFont="1" applyFill="1" applyAlignment="1"/>
    <xf numFmtId="0" fontId="9" fillId="3" borderId="22" xfId="0" applyFont="1" applyFill="1" applyBorder="1" applyAlignment="1" applyProtection="1">
      <alignment vertical="center"/>
      <protection hidden="1"/>
    </xf>
    <xf numFmtId="0" fontId="9" fillId="3" borderId="23" xfId="0" applyFont="1" applyFill="1" applyBorder="1" applyAlignment="1" applyProtection="1">
      <alignment horizontal="left" vertical="center"/>
      <protection hidden="1"/>
    </xf>
    <xf numFmtId="4" fontId="9" fillId="5" borderId="23" xfId="0" applyNumberFormat="1" applyFont="1" applyFill="1" applyBorder="1" applyAlignment="1" applyProtection="1">
      <alignment horizontal="right" vertical="center"/>
      <protection hidden="1"/>
    </xf>
    <xf numFmtId="4" fontId="9" fillId="5" borderId="24" xfId="0" applyNumberFormat="1" applyFont="1" applyFill="1" applyBorder="1" applyAlignment="1" applyProtection="1">
      <alignment horizontal="right" vertical="center"/>
      <protection hidden="1"/>
    </xf>
    <xf numFmtId="0" fontId="9" fillId="3" borderId="25" xfId="0" applyFont="1" applyFill="1" applyBorder="1" applyAlignment="1" applyProtection="1">
      <alignment vertical="center"/>
      <protection hidden="1"/>
    </xf>
    <xf numFmtId="0" fontId="9" fillId="3" borderId="26" xfId="0" applyFont="1" applyFill="1" applyBorder="1" applyAlignment="1" applyProtection="1">
      <alignment horizontal="left" vertical="center" wrapText="1"/>
      <protection hidden="1"/>
    </xf>
    <xf numFmtId="0" fontId="10"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right" vertical="center"/>
      <protection hidden="1"/>
    </xf>
    <xf numFmtId="0" fontId="5" fillId="0" borderId="0" xfId="0" applyFont="1" applyBorder="1" applyAlignment="1">
      <alignment horizontal="center" vertical="center" wrapText="1"/>
    </xf>
    <xf numFmtId="0" fontId="9" fillId="0" borderId="4" xfId="0" applyFont="1" applyFill="1" applyBorder="1" applyAlignment="1" applyProtection="1">
      <alignment horizontal="left" vertical="center" wrapText="1"/>
      <protection hidden="1"/>
    </xf>
    <xf numFmtId="4" fontId="9" fillId="5" borderId="4" xfId="0" applyNumberFormat="1" applyFont="1" applyFill="1" applyBorder="1" applyAlignment="1" applyProtection="1">
      <alignment horizontal="right" vertical="center"/>
      <protection hidden="1"/>
    </xf>
    <xf numFmtId="0" fontId="3" fillId="0" borderId="4" xfId="0" applyFont="1" applyFill="1" applyBorder="1" applyAlignment="1">
      <alignment horizontal="right" vertical="center" wrapText="1"/>
    </xf>
    <xf numFmtId="4" fontId="17" fillId="5" borderId="4" xfId="0" applyNumberFormat="1" applyFont="1" applyFill="1" applyBorder="1" applyAlignment="1" applyProtection="1">
      <alignment horizontal="right" vertical="center"/>
      <protection hidden="1"/>
    </xf>
    <xf numFmtId="4" fontId="3" fillId="5" borderId="4"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3" fontId="8" fillId="0" borderId="0" xfId="0" applyNumberFormat="1" applyFont="1" applyBorder="1" applyAlignment="1" applyProtection="1">
      <alignment horizontal="right" vertical="center"/>
      <protection hidden="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3" fontId="9" fillId="0" borderId="0" xfId="0" applyNumberFormat="1" applyFont="1" applyBorder="1" applyAlignment="1" applyProtection="1">
      <alignment horizontal="right" vertical="center"/>
      <protection hidden="1"/>
    </xf>
    <xf numFmtId="0" fontId="3" fillId="0" borderId="0"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10" fillId="0" borderId="0" xfId="0" applyFont="1" applyAlignment="1" applyProtection="1">
      <alignment horizontal="centerContinuous" vertical="center"/>
      <protection hidden="1"/>
    </xf>
    <xf numFmtId="58" fontId="3" fillId="4" borderId="4" xfId="0" applyNumberFormat="1" applyFont="1" applyFill="1" applyBorder="1" applyAlignment="1">
      <alignment horizontal="right" vertical="center"/>
    </xf>
    <xf numFmtId="0" fontId="13" fillId="0" borderId="0" xfId="0" applyFont="1" applyBorder="1" applyAlignment="1" applyProtection="1">
      <alignment vertical="center" wrapText="1"/>
      <protection hidden="1"/>
    </xf>
    <xf numFmtId="0" fontId="10" fillId="0" borderId="0" xfId="0" applyFont="1" applyFill="1" applyAlignment="1" applyProtection="1">
      <alignment vertical="center"/>
      <protection hidden="1"/>
    </xf>
    <xf numFmtId="180" fontId="13" fillId="4" borderId="4" xfId="0" applyNumberFormat="1" applyFont="1" applyFill="1" applyBorder="1" applyAlignment="1" applyProtection="1">
      <alignment horizontal="right" vertical="center" wrapText="1"/>
      <protection hidden="1"/>
    </xf>
    <xf numFmtId="0" fontId="13" fillId="0" borderId="4" xfId="0" applyFont="1" applyBorder="1" applyAlignment="1" applyProtection="1">
      <alignment horizontal="right" vertical="center" wrapText="1"/>
      <protection hidden="1"/>
    </xf>
    <xf numFmtId="0" fontId="3" fillId="4" borderId="4" xfId="0" applyFont="1" applyFill="1" applyBorder="1" applyAlignment="1">
      <alignment horizontal="right" vertical="center"/>
    </xf>
    <xf numFmtId="0" fontId="13" fillId="0" borderId="0" xfId="0" applyFont="1" applyFill="1" applyAlignment="1" applyProtection="1">
      <alignment vertical="center" wrapText="1"/>
      <protection hidden="1"/>
    </xf>
    <xf numFmtId="0" fontId="10" fillId="0" borderId="0" xfId="0" applyFont="1" applyFill="1" applyAlignment="1" applyProtection="1">
      <alignment horizontal="center" vertical="center" wrapText="1"/>
      <protection hidden="1"/>
    </xf>
    <xf numFmtId="0" fontId="10"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7" fillId="0" borderId="0" xfId="0" applyFont="1" applyFill="1" applyAlignment="1" applyProtection="1">
      <alignment vertical="center" wrapText="1"/>
      <protection hidden="1"/>
    </xf>
    <xf numFmtId="0" fontId="9" fillId="0" borderId="0" xfId="0" applyFont="1" applyBorder="1" applyAlignment="1" applyProtection="1">
      <alignment horizontal="left" vertical="center"/>
      <protection hidden="1"/>
    </xf>
    <xf numFmtId="0" fontId="12" fillId="0" borderId="0" xfId="0" applyFont="1" applyAlignment="1">
      <alignment horizontal="center" vertical="center"/>
    </xf>
    <xf numFmtId="0" fontId="5" fillId="0" borderId="0" xfId="0" applyFont="1" applyFill="1" applyAlignment="1">
      <alignment vertical="center"/>
    </xf>
    <xf numFmtId="0" fontId="1" fillId="0" borderId="0" xfId="0" applyFont="1" applyFill="1" applyAlignment="1">
      <alignment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 xfId="0" applyFont="1" applyFill="1" applyBorder="1" applyAlignment="1">
      <alignment wrapText="1"/>
    </xf>
    <xf numFmtId="0" fontId="1" fillId="0" borderId="4" xfId="0" applyFont="1" applyFill="1" applyBorder="1" applyAlignment="1">
      <alignment horizontal="center" wrapText="1"/>
    </xf>
  </cellXfs>
  <cellStyles count="51">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 2" xfId="32"/>
    <cellStyle name="20% - Accent5" xfId="33" builtinId="46"/>
    <cellStyle name="60% - Accent1" xfId="34" builtinId="32"/>
    <cellStyle name="Accent2" xfId="35" builtinId="33"/>
    <cellStyle name="20% - Accent2" xfId="36" builtinId="34"/>
    <cellStyle name="Normal 3" xfId="37"/>
    <cellStyle name="20% - Accent6" xfId="38" builtinId="50"/>
    <cellStyle name="60% - Accent2" xfId="39" builtinId="36"/>
    <cellStyle name="Accent3" xfId="40" builtinId="37"/>
    <cellStyle name="20% - Accent3" xfId="41" builtinId="38"/>
    <cellStyle name="Accent4" xfId="42" builtinId="41"/>
    <cellStyle name="20% - Accent4" xfId="43" builtinId="42"/>
    <cellStyle name="40% - Accent4" xfId="44" builtinId="43"/>
    <cellStyle name="Accent5" xfId="45" builtinId="45"/>
    <cellStyle name="40% - Accent5" xfId="46" builtinId="47"/>
    <cellStyle name="60% - Accent5" xfId="47" builtinId="48"/>
    <cellStyle name="Accent6" xfId="48" builtinId="49"/>
    <cellStyle name="40% - Accent6" xfId="49" builtinId="51"/>
    <cellStyle name="60% - Accent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8"/>
  <sheetViews>
    <sheetView workbookViewId="0">
      <selection activeCell="H11" sqref="H11"/>
    </sheetView>
  </sheetViews>
  <sheetFormatPr defaultColWidth="9" defaultRowHeight="15.75"/>
  <cols>
    <col min="1" max="1" width="60.8571428571429" style="1" customWidth="1"/>
    <col min="2" max="3" width="11" style="1" customWidth="1"/>
    <col min="4" max="4" width="15.5714285714286" style="1" customWidth="1"/>
    <col min="5" max="5" width="11.5714285714286" style="1" customWidth="1"/>
    <col min="6" max="6" width="9.14285714285714" style="1"/>
    <col min="7" max="7" width="13.1428571428571" style="1" customWidth="1"/>
    <col min="8" max="8" width="19" style="1" customWidth="1"/>
    <col min="9" max="9" width="35.4285714285714" style="1" customWidth="1"/>
    <col min="10" max="10" width="13.1428571428571" style="1" customWidth="1"/>
    <col min="11" max="16384" width="9.14285714285714" style="1"/>
  </cols>
  <sheetData>
    <row r="1" spans="4:4">
      <c r="D1" s="2" t="s">
        <v>0</v>
      </c>
    </row>
    <row r="2" spans="4:4">
      <c r="D2" s="3" t="s">
        <v>1</v>
      </c>
    </row>
    <row r="3" spans="4:4">
      <c r="D3" s="4"/>
    </row>
    <row r="4" spans="1:4">
      <c r="A4" s="5" t="s">
        <v>2</v>
      </c>
      <c r="B4" s="5"/>
      <c r="C4" s="5"/>
      <c r="D4" s="5"/>
    </row>
    <row r="5" spans="1:4">
      <c r="A5" s="5" t="s">
        <v>3</v>
      </c>
      <c r="B5" s="5"/>
      <c r="C5" s="5"/>
      <c r="D5" s="5"/>
    </row>
    <row r="6" hidden="1" spans="1:4">
      <c r="A6" s="5"/>
      <c r="B6" s="5"/>
      <c r="C6" s="5"/>
      <c r="D6" s="5"/>
    </row>
    <row r="7" hidden="1" spans="1:1">
      <c r="A7" s="5"/>
    </row>
    <row r="8" ht="37.5" customHeight="1" spans="1:4">
      <c r="A8" s="6" t="s">
        <v>4</v>
      </c>
      <c r="B8" s="7"/>
      <c r="C8" s="7"/>
      <c r="D8" s="8"/>
    </row>
    <row r="9" spans="1:4">
      <c r="A9" s="9" t="s">
        <v>5</v>
      </c>
      <c r="B9" s="9"/>
      <c r="C9" s="10" t="s">
        <v>6</v>
      </c>
      <c r="D9" s="11"/>
    </row>
    <row r="10" spans="1:4">
      <c r="A10" s="9" t="s">
        <v>7</v>
      </c>
      <c r="B10" s="9"/>
      <c r="C10" s="10" t="s">
        <v>8</v>
      </c>
      <c r="D10" s="11"/>
    </row>
    <row r="11" ht="34.5" customHeight="1" spans="1:4">
      <c r="A11" s="9" t="s">
        <v>9</v>
      </c>
      <c r="B11" s="9"/>
      <c r="C11" s="10" t="s">
        <v>10</v>
      </c>
      <c r="D11" s="11"/>
    </row>
    <row r="12" spans="1:4">
      <c r="A12" s="9" t="s">
        <v>11</v>
      </c>
      <c r="B12" s="9"/>
      <c r="C12" s="26">
        <f>D37</f>
        <v>0</v>
      </c>
      <c r="D12" s="11"/>
    </row>
    <row r="13" spans="1:4">
      <c r="A13" s="9" t="s">
        <v>12</v>
      </c>
      <c r="B13" s="9"/>
      <c r="C13" s="10">
        <f>D22+D23/2+D26+D27/4+D28/2+D29+D30+D32+D33</f>
        <v>0</v>
      </c>
      <c r="D13" s="11"/>
    </row>
    <row r="14" spans="1:4">
      <c r="A14" s="9" t="s">
        <v>13</v>
      </c>
      <c r="B14" s="9"/>
      <c r="C14" s="10">
        <v>4.9432</v>
      </c>
      <c r="D14" s="11"/>
    </row>
    <row r="15" ht="31.5" hidden="1" spans="1:5">
      <c r="A15" s="9" t="s">
        <v>14</v>
      </c>
      <c r="B15" s="9"/>
      <c r="C15" s="10"/>
      <c r="D15" s="11"/>
      <c r="E15" s="1" t="s">
        <v>15</v>
      </c>
    </row>
    <row r="16" hidden="1" spans="1:4">
      <c r="A16" s="9" t="s">
        <v>16</v>
      </c>
      <c r="B16" s="9"/>
      <c r="C16" s="10"/>
      <c r="D16" s="11"/>
    </row>
    <row r="17" hidden="1" spans="1:4">
      <c r="A17" s="14"/>
      <c r="B17" s="13"/>
      <c r="C17" s="13"/>
      <c r="D17" s="24"/>
    </row>
    <row r="18" hidden="1" spans="1:4">
      <c r="A18" s="14"/>
      <c r="B18" s="13"/>
      <c r="C18" s="13"/>
      <c r="D18" s="24">
        <f>C12-C13</f>
        <v>0</v>
      </c>
    </row>
    <row r="19" ht="47.25" spans="1:5">
      <c r="A19" s="13" t="s">
        <v>17</v>
      </c>
      <c r="B19" s="13"/>
      <c r="C19" s="13"/>
      <c r="D19" s="13"/>
      <c r="E19" s="1" t="s">
        <v>18</v>
      </c>
    </row>
    <row r="20" spans="1:4">
      <c r="A20" s="13"/>
      <c r="B20" s="13"/>
      <c r="C20" s="13"/>
      <c r="D20" s="13"/>
    </row>
    <row r="21" ht="47.25" spans="1:9">
      <c r="A21" s="17" t="s">
        <v>19</v>
      </c>
      <c r="B21" s="18" t="s">
        <v>20</v>
      </c>
      <c r="C21" s="18" t="s">
        <v>21</v>
      </c>
      <c r="D21" s="18" t="s">
        <v>22</v>
      </c>
      <c r="I21" s="1">
        <f>27116*30%</f>
        <v>8134.8</v>
      </c>
    </row>
    <row r="22" spans="1:4">
      <c r="A22" s="17" t="s">
        <v>23</v>
      </c>
      <c r="B22" s="19" t="s">
        <v>24</v>
      </c>
      <c r="C22" s="19">
        <v>0</v>
      </c>
      <c r="D22" s="19">
        <v>0</v>
      </c>
    </row>
    <row r="23" spans="1:4">
      <c r="A23" s="17" t="s">
        <v>25</v>
      </c>
      <c r="B23" s="19" t="s">
        <v>24</v>
      </c>
      <c r="C23" s="19">
        <v>0</v>
      </c>
      <c r="D23" s="19">
        <f>15000*1.19*C23*C14</f>
        <v>0</v>
      </c>
    </row>
    <row r="24" spans="1:4">
      <c r="A24" s="29" t="s">
        <v>26</v>
      </c>
      <c r="B24" s="19" t="s">
        <v>24</v>
      </c>
      <c r="C24" s="19">
        <v>0</v>
      </c>
      <c r="D24" s="19">
        <f>C24*C14*1.19*3600</f>
        <v>0</v>
      </c>
    </row>
    <row r="25" spans="1:4">
      <c r="A25" s="17" t="s">
        <v>27</v>
      </c>
      <c r="B25" s="19" t="s">
        <v>24</v>
      </c>
      <c r="C25" s="19">
        <v>0</v>
      </c>
      <c r="D25" s="19">
        <v>0</v>
      </c>
    </row>
    <row r="26" spans="1:4">
      <c r="A26" s="17" t="s">
        <v>28</v>
      </c>
      <c r="B26" s="19" t="s">
        <v>29</v>
      </c>
      <c r="C26" s="19">
        <v>0</v>
      </c>
      <c r="D26" s="19">
        <f>65*1.19*C26*C14</f>
        <v>0</v>
      </c>
    </row>
    <row r="27" spans="1:4">
      <c r="A27" s="17" t="s">
        <v>30</v>
      </c>
      <c r="B27" s="19" t="s">
        <v>24</v>
      </c>
      <c r="C27" s="19">
        <v>0</v>
      </c>
      <c r="D27" s="19">
        <f>34600*1.19*C27*C14</f>
        <v>0</v>
      </c>
    </row>
    <row r="28" spans="1:4">
      <c r="A28" s="17" t="s">
        <v>31</v>
      </c>
      <c r="B28" s="19" t="s">
        <v>24</v>
      </c>
      <c r="C28" s="19">
        <v>0</v>
      </c>
      <c r="D28" s="19">
        <f>15000*1.19*C28*C19</f>
        <v>0</v>
      </c>
    </row>
    <row r="29" spans="1:10">
      <c r="A29" s="17" t="s">
        <v>32</v>
      </c>
      <c r="B29" s="19" t="s">
        <v>29</v>
      </c>
      <c r="C29" s="19">
        <v>0</v>
      </c>
      <c r="D29" s="19">
        <f>65*1.19*C29*C14</f>
        <v>0</v>
      </c>
      <c r="J29" s="1" t="s">
        <v>33</v>
      </c>
    </row>
    <row r="30" ht="20.25" customHeight="1" spans="1:10">
      <c r="A30" s="17" t="s">
        <v>34</v>
      </c>
      <c r="B30" s="19" t="s">
        <v>24</v>
      </c>
      <c r="C30" s="19">
        <v>0</v>
      </c>
      <c r="D30" s="19">
        <f>150*1.19*C30*C14</f>
        <v>0</v>
      </c>
      <c r="H30" s="1" t="s">
        <v>35</v>
      </c>
      <c r="I30" s="1">
        <f>D22+D23+D24+D25+D26+D27+D28+D29+D30</f>
        <v>0</v>
      </c>
      <c r="J30" s="1" t="e">
        <f>I30*C13/C12</f>
        <v>#DIV/0!</v>
      </c>
    </row>
    <row r="31" ht="15" customHeight="1" spans="1:10">
      <c r="A31" s="17" t="s">
        <v>36</v>
      </c>
      <c r="B31" s="19" t="s">
        <v>24</v>
      </c>
      <c r="C31" s="19">
        <v>0</v>
      </c>
      <c r="D31" s="19">
        <f>C31*6600*C14</f>
        <v>0</v>
      </c>
      <c r="H31" s="1" t="s">
        <v>37</v>
      </c>
      <c r="I31" s="1">
        <f>D31+D32+D33+D34</f>
        <v>0</v>
      </c>
      <c r="J31" s="1" t="e">
        <f>I31*C13/C12</f>
        <v>#DIV/0!</v>
      </c>
    </row>
    <row r="32" spans="1:9">
      <c r="A32" s="17" t="s">
        <v>38</v>
      </c>
      <c r="B32" s="19" t="s">
        <v>39</v>
      </c>
      <c r="C32" s="19">
        <v>0</v>
      </c>
      <c r="D32" s="19">
        <v>0</v>
      </c>
      <c r="I32" s="1">
        <f>SUM(I30:I31)</f>
        <v>0</v>
      </c>
    </row>
    <row r="33" spans="1:9">
      <c r="A33" s="17" t="s">
        <v>40</v>
      </c>
      <c r="B33" s="19" t="s">
        <v>39</v>
      </c>
      <c r="C33" s="19">
        <v>0</v>
      </c>
      <c r="D33" s="19">
        <f>C33*200*C14</f>
        <v>0</v>
      </c>
      <c r="I33" s="1">
        <f>I32+'Anexa 2.2 b'!I36</f>
        <v>0</v>
      </c>
    </row>
    <row r="34" spans="1:4">
      <c r="A34" s="17" t="s">
        <v>41</v>
      </c>
      <c r="B34" s="19" t="s">
        <v>24</v>
      </c>
      <c r="C34" s="19">
        <v>0</v>
      </c>
      <c r="D34" s="19">
        <f>C34*68900*5</f>
        <v>0</v>
      </c>
    </row>
    <row r="35" ht="31.5" spans="1:4">
      <c r="A35" s="17" t="s">
        <v>42</v>
      </c>
      <c r="B35" s="19" t="s">
        <v>43</v>
      </c>
      <c r="C35" s="19">
        <v>0</v>
      </c>
      <c r="D35" s="19" t="s">
        <v>44</v>
      </c>
    </row>
    <row r="36" spans="1:4">
      <c r="A36" s="17" t="s">
        <v>45</v>
      </c>
      <c r="B36" s="19" t="s">
        <v>43</v>
      </c>
      <c r="C36" s="19">
        <v>0</v>
      </c>
      <c r="D36" s="19" t="s">
        <v>44</v>
      </c>
    </row>
    <row r="37" spans="1:7">
      <c r="A37" s="14"/>
      <c r="B37" s="15"/>
      <c r="C37" s="15"/>
      <c r="D37" s="16">
        <f>SUM(D22:D36)</f>
        <v>0</v>
      </c>
      <c r="E37" s="27" t="s">
        <v>44</v>
      </c>
      <c r="G37" s="27"/>
    </row>
    <row r="38" spans="4:7">
      <c r="D38" s="27"/>
      <c r="G38" s="27"/>
    </row>
    <row r="39" ht="14.25" customHeight="1" spans="1:4">
      <c r="A39" s="9" t="s">
        <v>46</v>
      </c>
      <c r="B39" s="9"/>
      <c r="C39" s="19">
        <v>0</v>
      </c>
      <c r="D39" s="19">
        <f>1250</f>
        <v>1250</v>
      </c>
    </row>
    <row r="40" ht="14.25" customHeight="1" spans="1:4">
      <c r="A40" s="6" t="s">
        <v>47</v>
      </c>
      <c r="B40" s="7"/>
      <c r="C40" s="7"/>
      <c r="D40" s="8"/>
    </row>
    <row r="41" ht="30" customHeight="1" spans="1:4">
      <c r="A41" s="9" t="s">
        <v>48</v>
      </c>
      <c r="B41" s="9"/>
      <c r="C41" s="19">
        <v>0</v>
      </c>
      <c r="D41" s="19">
        <f>1250*1.19</f>
        <v>1487.5</v>
      </c>
    </row>
    <row r="42" ht="19.5" customHeight="1" spans="1:4">
      <c r="A42" s="12"/>
      <c r="B42" s="12"/>
      <c r="C42" s="12"/>
      <c r="D42" s="16"/>
    </row>
    <row r="43" ht="15" customHeight="1" spans="1:6">
      <c r="A43" s="20"/>
      <c r="B43" s="21"/>
      <c r="C43" s="21"/>
      <c r="D43" s="21"/>
      <c r="E43" s="21"/>
      <c r="F43" s="21"/>
    </row>
    <row r="44" ht="15" customHeight="1" spans="1:6">
      <c r="A44" s="22" t="s">
        <v>49</v>
      </c>
      <c r="B44" s="22"/>
      <c r="C44" s="22"/>
      <c r="D44" s="22"/>
      <c r="E44" s="21"/>
      <c r="F44" s="21"/>
    </row>
    <row r="45" spans="1:6">
      <c r="A45" s="22" t="s">
        <v>50</v>
      </c>
      <c r="B45" s="22"/>
      <c r="C45" s="22"/>
      <c r="D45" s="22"/>
      <c r="E45" s="21"/>
      <c r="F45" s="21"/>
    </row>
    <row r="46" spans="1:6">
      <c r="A46" s="23" t="s">
        <v>51</v>
      </c>
      <c r="B46" s="23"/>
      <c r="C46" s="23"/>
      <c r="D46" s="23"/>
      <c r="E46" s="21"/>
      <c r="F46" s="21"/>
    </row>
    <row r="47" spans="1:6">
      <c r="A47" s="21"/>
      <c r="B47" s="21"/>
      <c r="C47" s="21"/>
      <c r="D47" s="21"/>
      <c r="E47" s="21"/>
      <c r="F47" s="21"/>
    </row>
    <row r="48" spans="1:6">
      <c r="A48" s="21"/>
      <c r="B48" s="21"/>
      <c r="C48" s="21"/>
      <c r="D48" s="21"/>
      <c r="E48" s="21"/>
      <c r="F48" s="21"/>
    </row>
  </sheetData>
  <mergeCells count="26">
    <mergeCell ref="A4:D4"/>
    <mergeCell ref="A5:D5"/>
    <mergeCell ref="A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9:D19"/>
    <mergeCell ref="A39:B39"/>
    <mergeCell ref="A40:D40"/>
    <mergeCell ref="A41:B41"/>
    <mergeCell ref="A44:D44"/>
    <mergeCell ref="A45:D45"/>
    <mergeCell ref="A46:D46"/>
  </mergeCells>
  <pageMargins left="0.54" right="0.31" top="0.75" bottom="0.5" header="0.3" footer="0.3"/>
  <pageSetup paperSize="9" scale="96"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1"/>
  <sheetViews>
    <sheetView tabSelected="1" workbookViewId="0">
      <selection activeCell="A21" sqref="A21"/>
    </sheetView>
  </sheetViews>
  <sheetFormatPr defaultColWidth="9" defaultRowHeight="15.75"/>
  <cols>
    <col min="1" max="1" width="60.8571428571429" style="1" customWidth="1"/>
    <col min="2" max="2" width="14" style="1" customWidth="1"/>
    <col min="3" max="3" width="13.8571428571429" style="1" customWidth="1"/>
    <col min="4" max="4" width="15.5714285714286" style="1" customWidth="1"/>
    <col min="5" max="7" width="9.14285714285714" style="1"/>
    <col min="8" max="8" width="17.1428571428571" style="1" customWidth="1"/>
    <col min="9" max="10" width="13.1428571428571" style="1" customWidth="1"/>
    <col min="11" max="16384" width="9.14285714285714" style="1"/>
  </cols>
  <sheetData>
    <row r="1" spans="4:4">
      <c r="D1" s="2" t="s">
        <v>52</v>
      </c>
    </row>
    <row r="2" spans="4:4">
      <c r="D2" s="3" t="s">
        <v>1</v>
      </c>
    </row>
    <row r="3" spans="4:4">
      <c r="D3" s="4"/>
    </row>
    <row r="4" spans="1:4">
      <c r="A4" s="5" t="s">
        <v>2</v>
      </c>
      <c r="B4" s="5"/>
      <c r="C4" s="5"/>
      <c r="D4" s="5"/>
    </row>
    <row r="5" spans="1:4">
      <c r="A5" s="5" t="s">
        <v>3</v>
      </c>
      <c r="B5" s="5"/>
      <c r="C5" s="5"/>
      <c r="D5" s="5"/>
    </row>
    <row r="6" ht="8.25" customHeight="1" spans="1:4">
      <c r="A6" s="5"/>
      <c r="B6" s="5"/>
      <c r="C6" s="5"/>
      <c r="D6" s="5"/>
    </row>
    <row r="7" spans="1:1">
      <c r="A7" s="5"/>
    </row>
    <row r="8" ht="33" customHeight="1" spans="1:4">
      <c r="A8" s="10" t="s">
        <v>53</v>
      </c>
      <c r="B8" s="168"/>
      <c r="C8" s="168"/>
      <c r="D8" s="11"/>
    </row>
    <row r="9" spans="1:4">
      <c r="A9" s="9" t="s">
        <v>5</v>
      </c>
      <c r="B9" s="9"/>
      <c r="C9" s="10" t="s">
        <v>6</v>
      </c>
      <c r="D9" s="11"/>
    </row>
    <row r="10" spans="1:4">
      <c r="A10" s="9" t="s">
        <v>7</v>
      </c>
      <c r="B10" s="9"/>
      <c r="C10" s="10" t="s">
        <v>54</v>
      </c>
      <c r="D10" s="11"/>
    </row>
    <row r="11" ht="30" customHeight="1" spans="1:4">
      <c r="A11" s="9" t="s">
        <v>9</v>
      </c>
      <c r="B11" s="9"/>
      <c r="C11" s="10" t="s">
        <v>55</v>
      </c>
      <c r="D11" s="11"/>
    </row>
    <row r="12" spans="1:4">
      <c r="A12" s="9" t="s">
        <v>11</v>
      </c>
      <c r="B12" s="9"/>
      <c r="C12" s="28">
        <f>'DG apa-canal'!E71</f>
        <v>9778138.421336</v>
      </c>
      <c r="D12" s="11"/>
    </row>
    <row r="13" spans="1:4">
      <c r="A13" s="9" t="s">
        <v>12</v>
      </c>
      <c r="B13" s="9"/>
      <c r="C13" s="28">
        <f>'DG apa-canal'!E72</f>
        <v>9157965.796</v>
      </c>
      <c r="D13" s="11"/>
    </row>
    <row r="14" spans="1:4">
      <c r="A14" s="9" t="str">
        <f>'Anexa 2.2 a'!A14:B14</f>
        <v>Curs BNR lei/euro  din data 13.09.2021.</v>
      </c>
      <c r="B14" s="9"/>
      <c r="C14" s="10">
        <f>'Anexa 2.2 a'!C14:D14</f>
        <v>4.9432</v>
      </c>
      <c r="D14" s="11"/>
    </row>
    <row r="15" ht="31.5" hidden="1" spans="1:5">
      <c r="A15" s="9" t="s">
        <v>14</v>
      </c>
      <c r="B15" s="9"/>
      <c r="C15" s="10"/>
      <c r="D15" s="11"/>
      <c r="E15" s="1" t="s">
        <v>15</v>
      </c>
    </row>
    <row r="16" hidden="1" spans="1:4">
      <c r="A16" s="9" t="str">
        <f>'Anexa 2.2 a'!A16:B16</f>
        <v>Valoare finanțată de UATREMETEA (lei inclusiv TVA)</v>
      </c>
      <c r="B16" s="9"/>
      <c r="C16" s="10"/>
      <c r="D16" s="11"/>
    </row>
    <row r="17" spans="1:4">
      <c r="A17" s="12"/>
      <c r="B17" s="12"/>
      <c r="C17" s="13"/>
      <c r="D17" s="13"/>
    </row>
    <row r="18" spans="1:4">
      <c r="A18" s="14"/>
      <c r="B18" s="15"/>
      <c r="C18" s="15"/>
      <c r="D18" s="16"/>
    </row>
    <row r="19" ht="32.25" customHeight="1" spans="1:5">
      <c r="A19" s="13" t="s">
        <v>56</v>
      </c>
      <c r="B19" s="13"/>
      <c r="C19" s="13"/>
      <c r="D19" s="13"/>
      <c r="E19" s="1" t="s">
        <v>18</v>
      </c>
    </row>
    <row r="20" spans="1:4">
      <c r="A20" s="169"/>
      <c r="B20" s="169"/>
      <c r="C20" s="169"/>
      <c r="D20" s="169"/>
    </row>
    <row r="21" ht="47.25" spans="1:10">
      <c r="A21" s="17" t="s">
        <v>57</v>
      </c>
      <c r="B21" s="18" t="s">
        <v>20</v>
      </c>
      <c r="C21" s="18" t="s">
        <v>21</v>
      </c>
      <c r="D21" s="18" t="s">
        <v>22</v>
      </c>
      <c r="J21" s="1">
        <f>27252*30%</f>
        <v>8175.6</v>
      </c>
    </row>
    <row r="22" spans="1:4">
      <c r="A22" s="17" t="s">
        <v>58</v>
      </c>
      <c r="B22" s="19" t="s">
        <v>24</v>
      </c>
      <c r="C22" s="19">
        <v>0</v>
      </c>
      <c r="D22" s="19">
        <f>350000*1.19*C14*C22</f>
        <v>0</v>
      </c>
    </row>
    <row r="23" spans="1:4">
      <c r="A23" s="17" t="s">
        <v>59</v>
      </c>
      <c r="B23" s="19" t="s">
        <v>24</v>
      </c>
      <c r="C23" s="19">
        <v>8</v>
      </c>
      <c r="D23" s="19">
        <f>(25000*1.19*C14*C23)+(6916*1.19*30*C14)</f>
        <v>2396963.61184</v>
      </c>
    </row>
    <row r="24" spans="1:4">
      <c r="A24" s="17" t="s">
        <v>60</v>
      </c>
      <c r="B24" s="19" t="s">
        <v>29</v>
      </c>
      <c r="C24" s="19">
        <f>2850+4191</f>
        <v>7041</v>
      </c>
      <c r="D24" s="19">
        <f>C24*150*C14*1.19</f>
        <v>6212705.2092</v>
      </c>
    </row>
    <row r="25" spans="1:4">
      <c r="A25" s="17" t="s">
        <v>61</v>
      </c>
      <c r="B25" s="19" t="s">
        <v>24</v>
      </c>
      <c r="C25" s="19">
        <v>0</v>
      </c>
      <c r="D25" s="19">
        <f>C25*150*C15*1.19</f>
        <v>0</v>
      </c>
    </row>
    <row r="26" spans="1:4">
      <c r="A26" s="17" t="s">
        <v>62</v>
      </c>
      <c r="B26" s="19" t="s">
        <v>24</v>
      </c>
      <c r="C26" s="19">
        <v>0</v>
      </c>
      <c r="D26" s="19">
        <v>0</v>
      </c>
    </row>
    <row r="27" spans="1:4">
      <c r="A27" s="17" t="s">
        <v>63</v>
      </c>
      <c r="B27" s="19" t="s">
        <v>24</v>
      </c>
      <c r="C27" s="19">
        <f>150+109</f>
        <v>259</v>
      </c>
      <c r="D27" s="19">
        <f>C27*200*1.19*C14</f>
        <v>304708.7344</v>
      </c>
    </row>
    <row r="28" spans="1:4">
      <c r="A28" s="17" t="s">
        <v>64</v>
      </c>
      <c r="B28" s="19"/>
      <c r="C28" s="19" t="s">
        <v>65</v>
      </c>
      <c r="D28" s="19">
        <v>0</v>
      </c>
    </row>
    <row r="29" spans="1:10">
      <c r="A29" s="17" t="s">
        <v>66</v>
      </c>
      <c r="B29" s="19" t="s">
        <v>39</v>
      </c>
      <c r="C29" s="19">
        <v>200</v>
      </c>
      <c r="D29" s="19">
        <f>C29*150*C14*1.19</f>
        <v>176472.24</v>
      </c>
      <c r="J29" s="1" t="s">
        <v>33</v>
      </c>
    </row>
    <row r="30" ht="31.5" customHeight="1" spans="1:12">
      <c r="A30" s="17" t="s">
        <v>67</v>
      </c>
      <c r="B30" s="19" t="s">
        <v>43</v>
      </c>
      <c r="C30" s="19">
        <f>420+260</f>
        <v>680</v>
      </c>
      <c r="D30" s="19" t="s">
        <v>44</v>
      </c>
      <c r="H30" s="1" t="s">
        <v>35</v>
      </c>
      <c r="I30" s="1">
        <f>D22+D23+D24+D25+D26+D27</f>
        <v>8914377.55544</v>
      </c>
      <c r="J30" s="1">
        <f>I30*C13/C12</f>
        <v>8348988.45031848</v>
      </c>
      <c r="L30" s="1">
        <f>I30/1.19</f>
        <v>7491073.576</v>
      </c>
    </row>
    <row r="31" ht="20.25" customHeight="1" spans="1:12">
      <c r="A31" s="17" t="s">
        <v>68</v>
      </c>
      <c r="B31" s="19" t="s">
        <v>43</v>
      </c>
      <c r="C31" s="19">
        <f>C30</f>
        <v>680</v>
      </c>
      <c r="D31" s="19" t="s">
        <v>44</v>
      </c>
      <c r="H31" s="1" t="s">
        <v>37</v>
      </c>
      <c r="I31" s="1">
        <f>D29</f>
        <v>176472.24</v>
      </c>
      <c r="J31" s="1">
        <f>I31*C13/C12</f>
        <v>165279.592927126</v>
      </c>
      <c r="L31" s="1">
        <f>I31/1.19</f>
        <v>148296</v>
      </c>
    </row>
    <row r="32" spans="1:9">
      <c r="A32" s="17" t="s">
        <v>45</v>
      </c>
      <c r="B32" s="19" t="s">
        <v>43</v>
      </c>
      <c r="C32" s="19">
        <f>'Anexa 2.2 a'!C36</f>
        <v>0</v>
      </c>
      <c r="D32" s="19" t="s">
        <v>44</v>
      </c>
      <c r="I32" s="1">
        <f>SUM(I30:I31)</f>
        <v>9090849.79544</v>
      </c>
    </row>
    <row r="33" spans="1:9">
      <c r="A33" s="14"/>
      <c r="B33" s="15"/>
      <c r="C33" s="15"/>
      <c r="D33" s="16">
        <f>SUM(D22:D32)</f>
        <v>9090849.79544</v>
      </c>
      <c r="I33" s="1">
        <f>I32+'Anexa 2.2 b'!I36</f>
        <v>9090849.79544</v>
      </c>
    </row>
    <row r="34" s="167" customFormat="1" ht="47.25" spans="1:10">
      <c r="A34" s="17" t="s">
        <v>69</v>
      </c>
      <c r="B34" s="18" t="s">
        <v>20</v>
      </c>
      <c r="C34" s="18" t="s">
        <v>21</v>
      </c>
      <c r="D34" s="18" t="s">
        <v>22</v>
      </c>
      <c r="H34" s="1"/>
      <c r="I34" s="1"/>
      <c r="J34" s="1"/>
    </row>
    <row r="35" s="167" customFormat="1" spans="1:10">
      <c r="A35" s="17" t="s">
        <v>70</v>
      </c>
      <c r="B35" s="19" t="s">
        <v>24</v>
      </c>
      <c r="C35" s="19">
        <v>0</v>
      </c>
      <c r="D35" s="19">
        <f>50*1.19*C35</f>
        <v>0</v>
      </c>
      <c r="H35" s="1"/>
      <c r="I35" s="1"/>
      <c r="J35" s="1"/>
    </row>
    <row r="36" s="167" customFormat="1" ht="19.5" customHeight="1" spans="1:9">
      <c r="A36" s="170" t="s">
        <v>71</v>
      </c>
      <c r="B36" s="19" t="s">
        <v>29</v>
      </c>
      <c r="C36" s="19">
        <v>0</v>
      </c>
      <c r="D36" s="19">
        <f>130*1.19*C14*C36</f>
        <v>0</v>
      </c>
      <c r="H36" s="1"/>
      <c r="I36" s="1"/>
    </row>
    <row r="37" s="167" customFormat="1" ht="15" customHeight="1" spans="1:6">
      <c r="A37" s="170" t="s">
        <v>72</v>
      </c>
      <c r="B37" s="19" t="s">
        <v>24</v>
      </c>
      <c r="C37" s="19">
        <v>0</v>
      </c>
      <c r="D37" s="19">
        <f>15000*1.19*C27*C37</f>
        <v>0</v>
      </c>
      <c r="E37" s="21"/>
      <c r="F37" s="21"/>
    </row>
    <row r="38" s="167" customFormat="1" ht="15" customHeight="1" spans="1:6">
      <c r="A38" s="170" t="s">
        <v>62</v>
      </c>
      <c r="B38" s="19" t="s">
        <v>24</v>
      </c>
      <c r="C38" s="19">
        <v>0</v>
      </c>
      <c r="D38" s="19">
        <f>12000*1.19*C38</f>
        <v>0</v>
      </c>
      <c r="E38" s="21"/>
      <c r="F38" s="21"/>
    </row>
    <row r="39" s="167" customFormat="1" spans="1:6">
      <c r="A39" s="17" t="s">
        <v>64</v>
      </c>
      <c r="B39" s="171"/>
      <c r="C39" s="19" t="s">
        <v>65</v>
      </c>
      <c r="D39" s="19" t="s">
        <v>44</v>
      </c>
      <c r="E39" s="21"/>
      <c r="F39" s="21"/>
    </row>
    <row r="40" spans="1:4">
      <c r="A40" s="14"/>
      <c r="B40" s="15"/>
      <c r="C40" s="15"/>
      <c r="D40" s="16"/>
    </row>
    <row r="42" ht="14.25" customHeight="1" spans="1:4">
      <c r="A42" s="9" t="s">
        <v>73</v>
      </c>
      <c r="B42" s="9"/>
      <c r="C42" s="19">
        <f>(D33-D29)/'DG apa-canal'!C87/C30/1.19</f>
        <v>2228.57352941176</v>
      </c>
      <c r="D42" s="19">
        <v>2500</v>
      </c>
    </row>
    <row r="43" ht="14.25" customHeight="1" spans="1:4">
      <c r="A43" s="6" t="s">
        <v>47</v>
      </c>
      <c r="B43" s="7"/>
      <c r="C43" s="7"/>
      <c r="D43" s="8"/>
    </row>
    <row r="44" ht="30" customHeight="1" spans="1:4">
      <c r="A44" s="9" t="s">
        <v>74</v>
      </c>
      <c r="B44" s="9"/>
      <c r="C44" s="19">
        <f>D33/'DG apa-canal'!C87/'Anexa 2.2 b'!C30</f>
        <v>2704.5025</v>
      </c>
      <c r="D44" s="19">
        <f>D42*1.19</f>
        <v>2975</v>
      </c>
    </row>
    <row r="45" ht="19.5" customHeight="1" spans="1:4">
      <c r="A45" s="12"/>
      <c r="B45" s="12"/>
      <c r="C45" s="12"/>
      <c r="D45" s="16"/>
    </row>
    <row r="46" ht="15" customHeight="1" spans="1:6">
      <c r="A46" s="20"/>
      <c r="B46" s="21"/>
      <c r="C46" s="21"/>
      <c r="D46" s="21"/>
      <c r="E46" s="21"/>
      <c r="F46" s="21"/>
    </row>
    <row r="47" ht="15" customHeight="1" spans="1:6">
      <c r="A47" s="22" t="s">
        <v>49</v>
      </c>
      <c r="B47" s="22"/>
      <c r="C47" s="22"/>
      <c r="D47" s="22"/>
      <c r="E47" s="21"/>
      <c r="F47" s="21"/>
    </row>
    <row r="48" spans="1:6">
      <c r="A48" s="22" t="s">
        <v>75</v>
      </c>
      <c r="B48" s="22"/>
      <c r="C48" s="22"/>
      <c r="D48" s="22"/>
      <c r="E48" s="21"/>
      <c r="F48" s="21"/>
    </row>
    <row r="49" spans="1:6">
      <c r="A49" s="23" t="s">
        <v>51</v>
      </c>
      <c r="B49" s="23"/>
      <c r="C49" s="23"/>
      <c r="D49" s="23"/>
      <c r="E49" s="21"/>
      <c r="F49" s="21"/>
    </row>
    <row r="50" spans="1:5">
      <c r="A50" s="21"/>
      <c r="B50" s="21"/>
      <c r="C50" s="21"/>
      <c r="D50" s="21"/>
      <c r="E50" s="21"/>
    </row>
    <row r="51" spans="1:5">
      <c r="A51" s="21"/>
      <c r="B51" s="21"/>
      <c r="C51" s="21"/>
      <c r="D51" s="21"/>
      <c r="E51" s="21"/>
    </row>
  </sheetData>
  <mergeCells count="26">
    <mergeCell ref="A4:D4"/>
    <mergeCell ref="A5:D5"/>
    <mergeCell ref="A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9:D19"/>
    <mergeCell ref="A42:B42"/>
    <mergeCell ref="A43:D43"/>
    <mergeCell ref="A44:B44"/>
    <mergeCell ref="A47:D47"/>
    <mergeCell ref="A48:D48"/>
    <mergeCell ref="A49:D49"/>
  </mergeCells>
  <pageMargins left="0.54" right="0.31" top="0.75" bottom="0.5" header="0.3" footer="0.3"/>
  <pageSetup paperSize="9" scale="48"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100"/>
  <sheetViews>
    <sheetView zoomScale="90" zoomScaleNormal="90" topLeftCell="A22" workbookViewId="0">
      <selection activeCell="K70" sqref="K70"/>
    </sheetView>
  </sheetViews>
  <sheetFormatPr defaultColWidth="9" defaultRowHeight="12.75"/>
  <cols>
    <col min="1" max="1" width="6.85714285714286" style="34" customWidth="1"/>
    <col min="2" max="2" width="43.7142857142857" style="34" customWidth="1"/>
    <col min="3" max="3" width="19.3619047619048" style="34" customWidth="1"/>
    <col min="4" max="4" width="16.8571428571429" style="34" customWidth="1"/>
    <col min="5" max="5" width="20" style="34" customWidth="1"/>
    <col min="6" max="6" width="14.7142857142857" style="35" customWidth="1"/>
    <col min="7" max="7" width="14.2857142857143" style="36" customWidth="1"/>
    <col min="8" max="9" width="9.14285714285714" style="33"/>
    <col min="10" max="11" width="10" style="33" customWidth="1"/>
    <col min="12" max="12" width="9.14285714285714" style="33"/>
    <col min="13" max="13" width="16.5714285714286" style="33" customWidth="1"/>
    <col min="14" max="14" width="10" style="33" customWidth="1"/>
    <col min="15" max="36" width="9.14285714285714" style="33"/>
    <col min="37" max="256" width="9.14285714285714" style="37"/>
    <col min="257" max="257" width="6.85714285714286" style="37" customWidth="1"/>
    <col min="258" max="258" width="43.7142857142857" style="37" customWidth="1"/>
    <col min="259" max="259" width="15.7142857142857" style="37" customWidth="1"/>
    <col min="260" max="260" width="16.8571428571429" style="37" customWidth="1"/>
    <col min="261" max="261" width="15.7142857142857" style="37" customWidth="1"/>
    <col min="262" max="262" width="14.7142857142857" style="37" customWidth="1"/>
    <col min="263" max="263" width="14.2857142857143" style="37" customWidth="1"/>
    <col min="264" max="512" width="9.14285714285714" style="37"/>
    <col min="513" max="513" width="6.85714285714286" style="37" customWidth="1"/>
    <col min="514" max="514" width="43.7142857142857" style="37" customWidth="1"/>
    <col min="515" max="515" width="15.7142857142857" style="37" customWidth="1"/>
    <col min="516" max="516" width="16.8571428571429" style="37" customWidth="1"/>
    <col min="517" max="517" width="15.7142857142857" style="37" customWidth="1"/>
    <col min="518" max="518" width="14.7142857142857" style="37" customWidth="1"/>
    <col min="519" max="519" width="14.2857142857143" style="37" customWidth="1"/>
    <col min="520" max="768" width="9.14285714285714" style="37"/>
    <col min="769" max="769" width="6.85714285714286" style="37" customWidth="1"/>
    <col min="770" max="770" width="43.7142857142857" style="37" customWidth="1"/>
    <col min="771" max="771" width="15.7142857142857" style="37" customWidth="1"/>
    <col min="772" max="772" width="16.8571428571429" style="37" customWidth="1"/>
    <col min="773" max="773" width="15.7142857142857" style="37" customWidth="1"/>
    <col min="774" max="774" width="14.7142857142857" style="37" customWidth="1"/>
    <col min="775" max="775" width="14.2857142857143" style="37" customWidth="1"/>
    <col min="776" max="1024" width="9.14285714285714" style="37"/>
    <col min="1025" max="1025" width="6.85714285714286" style="37" customWidth="1"/>
    <col min="1026" max="1026" width="43.7142857142857" style="37" customWidth="1"/>
    <col min="1027" max="1027" width="15.7142857142857" style="37" customWidth="1"/>
    <col min="1028" max="1028" width="16.8571428571429" style="37" customWidth="1"/>
    <col min="1029" max="1029" width="15.7142857142857" style="37" customWidth="1"/>
    <col min="1030" max="1030" width="14.7142857142857" style="37" customWidth="1"/>
    <col min="1031" max="1031" width="14.2857142857143" style="37" customWidth="1"/>
    <col min="1032" max="1280" width="9.14285714285714" style="37"/>
    <col min="1281" max="1281" width="6.85714285714286" style="37" customWidth="1"/>
    <col min="1282" max="1282" width="43.7142857142857" style="37" customWidth="1"/>
    <col min="1283" max="1283" width="15.7142857142857" style="37" customWidth="1"/>
    <col min="1284" max="1284" width="16.8571428571429" style="37" customWidth="1"/>
    <col min="1285" max="1285" width="15.7142857142857" style="37" customWidth="1"/>
    <col min="1286" max="1286" width="14.7142857142857" style="37" customWidth="1"/>
    <col min="1287" max="1287" width="14.2857142857143" style="37" customWidth="1"/>
    <col min="1288" max="1536" width="9.14285714285714" style="37"/>
    <col min="1537" max="1537" width="6.85714285714286" style="37" customWidth="1"/>
    <col min="1538" max="1538" width="43.7142857142857" style="37" customWidth="1"/>
    <col min="1539" max="1539" width="15.7142857142857" style="37" customWidth="1"/>
    <col min="1540" max="1540" width="16.8571428571429" style="37" customWidth="1"/>
    <col min="1541" max="1541" width="15.7142857142857" style="37" customWidth="1"/>
    <col min="1542" max="1542" width="14.7142857142857" style="37" customWidth="1"/>
    <col min="1543" max="1543" width="14.2857142857143" style="37" customWidth="1"/>
    <col min="1544" max="1792" width="9.14285714285714" style="37"/>
    <col min="1793" max="1793" width="6.85714285714286" style="37" customWidth="1"/>
    <col min="1794" max="1794" width="43.7142857142857" style="37" customWidth="1"/>
    <col min="1795" max="1795" width="15.7142857142857" style="37" customWidth="1"/>
    <col min="1796" max="1796" width="16.8571428571429" style="37" customWidth="1"/>
    <col min="1797" max="1797" width="15.7142857142857" style="37" customWidth="1"/>
    <col min="1798" max="1798" width="14.7142857142857" style="37" customWidth="1"/>
    <col min="1799" max="1799" width="14.2857142857143" style="37" customWidth="1"/>
    <col min="1800" max="2048" width="9.14285714285714" style="37"/>
    <col min="2049" max="2049" width="6.85714285714286" style="37" customWidth="1"/>
    <col min="2050" max="2050" width="43.7142857142857" style="37" customWidth="1"/>
    <col min="2051" max="2051" width="15.7142857142857" style="37" customWidth="1"/>
    <col min="2052" max="2052" width="16.8571428571429" style="37" customWidth="1"/>
    <col min="2053" max="2053" width="15.7142857142857" style="37" customWidth="1"/>
    <col min="2054" max="2054" width="14.7142857142857" style="37" customWidth="1"/>
    <col min="2055" max="2055" width="14.2857142857143" style="37" customWidth="1"/>
    <col min="2056" max="2304" width="9.14285714285714" style="37"/>
    <col min="2305" max="2305" width="6.85714285714286" style="37" customWidth="1"/>
    <col min="2306" max="2306" width="43.7142857142857" style="37" customWidth="1"/>
    <col min="2307" max="2307" width="15.7142857142857" style="37" customWidth="1"/>
    <col min="2308" max="2308" width="16.8571428571429" style="37" customWidth="1"/>
    <col min="2309" max="2309" width="15.7142857142857" style="37" customWidth="1"/>
    <col min="2310" max="2310" width="14.7142857142857" style="37" customWidth="1"/>
    <col min="2311" max="2311" width="14.2857142857143" style="37" customWidth="1"/>
    <col min="2312" max="2560" width="9.14285714285714" style="37"/>
    <col min="2561" max="2561" width="6.85714285714286" style="37" customWidth="1"/>
    <col min="2562" max="2562" width="43.7142857142857" style="37" customWidth="1"/>
    <col min="2563" max="2563" width="15.7142857142857" style="37" customWidth="1"/>
    <col min="2564" max="2564" width="16.8571428571429" style="37" customWidth="1"/>
    <col min="2565" max="2565" width="15.7142857142857" style="37" customWidth="1"/>
    <col min="2566" max="2566" width="14.7142857142857" style="37" customWidth="1"/>
    <col min="2567" max="2567" width="14.2857142857143" style="37" customWidth="1"/>
    <col min="2568" max="2816" width="9.14285714285714" style="37"/>
    <col min="2817" max="2817" width="6.85714285714286" style="37" customWidth="1"/>
    <col min="2818" max="2818" width="43.7142857142857" style="37" customWidth="1"/>
    <col min="2819" max="2819" width="15.7142857142857" style="37" customWidth="1"/>
    <col min="2820" max="2820" width="16.8571428571429" style="37" customWidth="1"/>
    <col min="2821" max="2821" width="15.7142857142857" style="37" customWidth="1"/>
    <col min="2822" max="2822" width="14.7142857142857" style="37" customWidth="1"/>
    <col min="2823" max="2823" width="14.2857142857143" style="37" customWidth="1"/>
    <col min="2824" max="3072" width="9.14285714285714" style="37"/>
    <col min="3073" max="3073" width="6.85714285714286" style="37" customWidth="1"/>
    <col min="3074" max="3074" width="43.7142857142857" style="37" customWidth="1"/>
    <col min="3075" max="3075" width="15.7142857142857" style="37" customWidth="1"/>
    <col min="3076" max="3076" width="16.8571428571429" style="37" customWidth="1"/>
    <col min="3077" max="3077" width="15.7142857142857" style="37" customWidth="1"/>
    <col min="3078" max="3078" width="14.7142857142857" style="37" customWidth="1"/>
    <col min="3079" max="3079" width="14.2857142857143" style="37" customWidth="1"/>
    <col min="3080" max="3328" width="9.14285714285714" style="37"/>
    <col min="3329" max="3329" width="6.85714285714286" style="37" customWidth="1"/>
    <col min="3330" max="3330" width="43.7142857142857" style="37" customWidth="1"/>
    <col min="3331" max="3331" width="15.7142857142857" style="37" customWidth="1"/>
    <col min="3332" max="3332" width="16.8571428571429" style="37" customWidth="1"/>
    <col min="3333" max="3333" width="15.7142857142857" style="37" customWidth="1"/>
    <col min="3334" max="3334" width="14.7142857142857" style="37" customWidth="1"/>
    <col min="3335" max="3335" width="14.2857142857143" style="37" customWidth="1"/>
    <col min="3336" max="3584" width="9.14285714285714" style="37"/>
    <col min="3585" max="3585" width="6.85714285714286" style="37" customWidth="1"/>
    <col min="3586" max="3586" width="43.7142857142857" style="37" customWidth="1"/>
    <col min="3587" max="3587" width="15.7142857142857" style="37" customWidth="1"/>
    <col min="3588" max="3588" width="16.8571428571429" style="37" customWidth="1"/>
    <col min="3589" max="3589" width="15.7142857142857" style="37" customWidth="1"/>
    <col min="3590" max="3590" width="14.7142857142857" style="37" customWidth="1"/>
    <col min="3591" max="3591" width="14.2857142857143" style="37" customWidth="1"/>
    <col min="3592" max="3840" width="9.14285714285714" style="37"/>
    <col min="3841" max="3841" width="6.85714285714286" style="37" customWidth="1"/>
    <col min="3842" max="3842" width="43.7142857142857" style="37" customWidth="1"/>
    <col min="3843" max="3843" width="15.7142857142857" style="37" customWidth="1"/>
    <col min="3844" max="3844" width="16.8571428571429" style="37" customWidth="1"/>
    <col min="3845" max="3845" width="15.7142857142857" style="37" customWidth="1"/>
    <col min="3846" max="3846" width="14.7142857142857" style="37" customWidth="1"/>
    <col min="3847" max="3847" width="14.2857142857143" style="37" customWidth="1"/>
    <col min="3848" max="4096" width="9.14285714285714" style="37"/>
    <col min="4097" max="4097" width="6.85714285714286" style="37" customWidth="1"/>
    <col min="4098" max="4098" width="43.7142857142857" style="37" customWidth="1"/>
    <col min="4099" max="4099" width="15.7142857142857" style="37" customWidth="1"/>
    <col min="4100" max="4100" width="16.8571428571429" style="37" customWidth="1"/>
    <col min="4101" max="4101" width="15.7142857142857" style="37" customWidth="1"/>
    <col min="4102" max="4102" width="14.7142857142857" style="37" customWidth="1"/>
    <col min="4103" max="4103" width="14.2857142857143" style="37" customWidth="1"/>
    <col min="4104" max="4352" width="9.14285714285714" style="37"/>
    <col min="4353" max="4353" width="6.85714285714286" style="37" customWidth="1"/>
    <col min="4354" max="4354" width="43.7142857142857" style="37" customWidth="1"/>
    <col min="4355" max="4355" width="15.7142857142857" style="37" customWidth="1"/>
    <col min="4356" max="4356" width="16.8571428571429" style="37" customWidth="1"/>
    <col min="4357" max="4357" width="15.7142857142857" style="37" customWidth="1"/>
    <col min="4358" max="4358" width="14.7142857142857" style="37" customWidth="1"/>
    <col min="4359" max="4359" width="14.2857142857143" style="37" customWidth="1"/>
    <col min="4360" max="4608" width="9.14285714285714" style="37"/>
    <col min="4609" max="4609" width="6.85714285714286" style="37" customWidth="1"/>
    <col min="4610" max="4610" width="43.7142857142857" style="37" customWidth="1"/>
    <col min="4611" max="4611" width="15.7142857142857" style="37" customWidth="1"/>
    <col min="4612" max="4612" width="16.8571428571429" style="37" customWidth="1"/>
    <col min="4613" max="4613" width="15.7142857142857" style="37" customWidth="1"/>
    <col min="4614" max="4614" width="14.7142857142857" style="37" customWidth="1"/>
    <col min="4615" max="4615" width="14.2857142857143" style="37" customWidth="1"/>
    <col min="4616" max="4864" width="9.14285714285714" style="37"/>
    <col min="4865" max="4865" width="6.85714285714286" style="37" customWidth="1"/>
    <col min="4866" max="4866" width="43.7142857142857" style="37" customWidth="1"/>
    <col min="4867" max="4867" width="15.7142857142857" style="37" customWidth="1"/>
    <col min="4868" max="4868" width="16.8571428571429" style="37" customWidth="1"/>
    <col min="4869" max="4869" width="15.7142857142857" style="37" customWidth="1"/>
    <col min="4870" max="4870" width="14.7142857142857" style="37" customWidth="1"/>
    <col min="4871" max="4871" width="14.2857142857143" style="37" customWidth="1"/>
    <col min="4872" max="5120" width="9.14285714285714" style="37"/>
    <col min="5121" max="5121" width="6.85714285714286" style="37" customWidth="1"/>
    <col min="5122" max="5122" width="43.7142857142857" style="37" customWidth="1"/>
    <col min="5123" max="5123" width="15.7142857142857" style="37" customWidth="1"/>
    <col min="5124" max="5124" width="16.8571428571429" style="37" customWidth="1"/>
    <col min="5125" max="5125" width="15.7142857142857" style="37" customWidth="1"/>
    <col min="5126" max="5126" width="14.7142857142857" style="37" customWidth="1"/>
    <col min="5127" max="5127" width="14.2857142857143" style="37" customWidth="1"/>
    <col min="5128" max="5376" width="9.14285714285714" style="37"/>
    <col min="5377" max="5377" width="6.85714285714286" style="37" customWidth="1"/>
    <col min="5378" max="5378" width="43.7142857142857" style="37" customWidth="1"/>
    <col min="5379" max="5379" width="15.7142857142857" style="37" customWidth="1"/>
    <col min="5380" max="5380" width="16.8571428571429" style="37" customWidth="1"/>
    <col min="5381" max="5381" width="15.7142857142857" style="37" customWidth="1"/>
    <col min="5382" max="5382" width="14.7142857142857" style="37" customWidth="1"/>
    <col min="5383" max="5383" width="14.2857142857143" style="37" customWidth="1"/>
    <col min="5384" max="5632" width="9.14285714285714" style="37"/>
    <col min="5633" max="5633" width="6.85714285714286" style="37" customWidth="1"/>
    <col min="5634" max="5634" width="43.7142857142857" style="37" customWidth="1"/>
    <col min="5635" max="5635" width="15.7142857142857" style="37" customWidth="1"/>
    <col min="5636" max="5636" width="16.8571428571429" style="37" customWidth="1"/>
    <col min="5637" max="5637" width="15.7142857142857" style="37" customWidth="1"/>
    <col min="5638" max="5638" width="14.7142857142857" style="37" customWidth="1"/>
    <col min="5639" max="5639" width="14.2857142857143" style="37" customWidth="1"/>
    <col min="5640" max="5888" width="9.14285714285714" style="37"/>
    <col min="5889" max="5889" width="6.85714285714286" style="37" customWidth="1"/>
    <col min="5890" max="5890" width="43.7142857142857" style="37" customWidth="1"/>
    <col min="5891" max="5891" width="15.7142857142857" style="37" customWidth="1"/>
    <col min="5892" max="5892" width="16.8571428571429" style="37" customWidth="1"/>
    <col min="5893" max="5893" width="15.7142857142857" style="37" customWidth="1"/>
    <col min="5894" max="5894" width="14.7142857142857" style="37" customWidth="1"/>
    <col min="5895" max="5895" width="14.2857142857143" style="37" customWidth="1"/>
    <col min="5896" max="6144" width="9.14285714285714" style="37"/>
    <col min="6145" max="6145" width="6.85714285714286" style="37" customWidth="1"/>
    <col min="6146" max="6146" width="43.7142857142857" style="37" customWidth="1"/>
    <col min="6147" max="6147" width="15.7142857142857" style="37" customWidth="1"/>
    <col min="6148" max="6148" width="16.8571428571429" style="37" customWidth="1"/>
    <col min="6149" max="6149" width="15.7142857142857" style="37" customWidth="1"/>
    <col min="6150" max="6150" width="14.7142857142857" style="37" customWidth="1"/>
    <col min="6151" max="6151" width="14.2857142857143" style="37" customWidth="1"/>
    <col min="6152" max="6400" width="9.14285714285714" style="37"/>
    <col min="6401" max="6401" width="6.85714285714286" style="37" customWidth="1"/>
    <col min="6402" max="6402" width="43.7142857142857" style="37" customWidth="1"/>
    <col min="6403" max="6403" width="15.7142857142857" style="37" customWidth="1"/>
    <col min="6404" max="6404" width="16.8571428571429" style="37" customWidth="1"/>
    <col min="6405" max="6405" width="15.7142857142857" style="37" customWidth="1"/>
    <col min="6406" max="6406" width="14.7142857142857" style="37" customWidth="1"/>
    <col min="6407" max="6407" width="14.2857142857143" style="37" customWidth="1"/>
    <col min="6408" max="6656" width="9.14285714285714" style="37"/>
    <col min="6657" max="6657" width="6.85714285714286" style="37" customWidth="1"/>
    <col min="6658" max="6658" width="43.7142857142857" style="37" customWidth="1"/>
    <col min="6659" max="6659" width="15.7142857142857" style="37" customWidth="1"/>
    <col min="6660" max="6660" width="16.8571428571429" style="37" customWidth="1"/>
    <col min="6661" max="6661" width="15.7142857142857" style="37" customWidth="1"/>
    <col min="6662" max="6662" width="14.7142857142857" style="37" customWidth="1"/>
    <col min="6663" max="6663" width="14.2857142857143" style="37" customWidth="1"/>
    <col min="6664" max="6912" width="9.14285714285714" style="37"/>
    <col min="6913" max="6913" width="6.85714285714286" style="37" customWidth="1"/>
    <col min="6914" max="6914" width="43.7142857142857" style="37" customWidth="1"/>
    <col min="6915" max="6915" width="15.7142857142857" style="37" customWidth="1"/>
    <col min="6916" max="6916" width="16.8571428571429" style="37" customWidth="1"/>
    <col min="6917" max="6917" width="15.7142857142857" style="37" customWidth="1"/>
    <col min="6918" max="6918" width="14.7142857142857" style="37" customWidth="1"/>
    <col min="6919" max="6919" width="14.2857142857143" style="37" customWidth="1"/>
    <col min="6920" max="7168" width="9.14285714285714" style="37"/>
    <col min="7169" max="7169" width="6.85714285714286" style="37" customWidth="1"/>
    <col min="7170" max="7170" width="43.7142857142857" style="37" customWidth="1"/>
    <col min="7171" max="7171" width="15.7142857142857" style="37" customWidth="1"/>
    <col min="7172" max="7172" width="16.8571428571429" style="37" customWidth="1"/>
    <col min="7173" max="7173" width="15.7142857142857" style="37" customWidth="1"/>
    <col min="7174" max="7174" width="14.7142857142857" style="37" customWidth="1"/>
    <col min="7175" max="7175" width="14.2857142857143" style="37" customWidth="1"/>
    <col min="7176" max="7424" width="9.14285714285714" style="37"/>
    <col min="7425" max="7425" width="6.85714285714286" style="37" customWidth="1"/>
    <col min="7426" max="7426" width="43.7142857142857" style="37" customWidth="1"/>
    <col min="7427" max="7427" width="15.7142857142857" style="37" customWidth="1"/>
    <col min="7428" max="7428" width="16.8571428571429" style="37" customWidth="1"/>
    <col min="7429" max="7429" width="15.7142857142857" style="37" customWidth="1"/>
    <col min="7430" max="7430" width="14.7142857142857" style="37" customWidth="1"/>
    <col min="7431" max="7431" width="14.2857142857143" style="37" customWidth="1"/>
    <col min="7432" max="7680" width="9.14285714285714" style="37"/>
    <col min="7681" max="7681" width="6.85714285714286" style="37" customWidth="1"/>
    <col min="7682" max="7682" width="43.7142857142857" style="37" customWidth="1"/>
    <col min="7683" max="7683" width="15.7142857142857" style="37" customWidth="1"/>
    <col min="7684" max="7684" width="16.8571428571429" style="37" customWidth="1"/>
    <col min="7685" max="7685" width="15.7142857142857" style="37" customWidth="1"/>
    <col min="7686" max="7686" width="14.7142857142857" style="37" customWidth="1"/>
    <col min="7687" max="7687" width="14.2857142857143" style="37" customWidth="1"/>
    <col min="7688" max="7936" width="9.14285714285714" style="37"/>
    <col min="7937" max="7937" width="6.85714285714286" style="37" customWidth="1"/>
    <col min="7938" max="7938" width="43.7142857142857" style="37" customWidth="1"/>
    <col min="7939" max="7939" width="15.7142857142857" style="37" customWidth="1"/>
    <col min="7940" max="7940" width="16.8571428571429" style="37" customWidth="1"/>
    <col min="7941" max="7941" width="15.7142857142857" style="37" customWidth="1"/>
    <col min="7942" max="7942" width="14.7142857142857" style="37" customWidth="1"/>
    <col min="7943" max="7943" width="14.2857142857143" style="37" customWidth="1"/>
    <col min="7944" max="8192" width="9.14285714285714" style="37"/>
    <col min="8193" max="8193" width="6.85714285714286" style="37" customWidth="1"/>
    <col min="8194" max="8194" width="43.7142857142857" style="37" customWidth="1"/>
    <col min="8195" max="8195" width="15.7142857142857" style="37" customWidth="1"/>
    <col min="8196" max="8196" width="16.8571428571429" style="37" customWidth="1"/>
    <col min="8197" max="8197" width="15.7142857142857" style="37" customWidth="1"/>
    <col min="8198" max="8198" width="14.7142857142857" style="37" customWidth="1"/>
    <col min="8199" max="8199" width="14.2857142857143" style="37" customWidth="1"/>
    <col min="8200" max="8448" width="9.14285714285714" style="37"/>
    <col min="8449" max="8449" width="6.85714285714286" style="37" customWidth="1"/>
    <col min="8450" max="8450" width="43.7142857142857" style="37" customWidth="1"/>
    <col min="8451" max="8451" width="15.7142857142857" style="37" customWidth="1"/>
    <col min="8452" max="8452" width="16.8571428571429" style="37" customWidth="1"/>
    <col min="8453" max="8453" width="15.7142857142857" style="37" customWidth="1"/>
    <col min="8454" max="8454" width="14.7142857142857" style="37" customWidth="1"/>
    <col min="8455" max="8455" width="14.2857142857143" style="37" customWidth="1"/>
    <col min="8456" max="8704" width="9.14285714285714" style="37"/>
    <col min="8705" max="8705" width="6.85714285714286" style="37" customWidth="1"/>
    <col min="8706" max="8706" width="43.7142857142857" style="37" customWidth="1"/>
    <col min="8707" max="8707" width="15.7142857142857" style="37" customWidth="1"/>
    <col min="8708" max="8708" width="16.8571428571429" style="37" customWidth="1"/>
    <col min="8709" max="8709" width="15.7142857142857" style="37" customWidth="1"/>
    <col min="8710" max="8710" width="14.7142857142857" style="37" customWidth="1"/>
    <col min="8711" max="8711" width="14.2857142857143" style="37" customWidth="1"/>
    <col min="8712" max="8960" width="9.14285714285714" style="37"/>
    <col min="8961" max="8961" width="6.85714285714286" style="37" customWidth="1"/>
    <col min="8962" max="8962" width="43.7142857142857" style="37" customWidth="1"/>
    <col min="8963" max="8963" width="15.7142857142857" style="37" customWidth="1"/>
    <col min="8964" max="8964" width="16.8571428571429" style="37" customWidth="1"/>
    <col min="8965" max="8965" width="15.7142857142857" style="37" customWidth="1"/>
    <col min="8966" max="8966" width="14.7142857142857" style="37" customWidth="1"/>
    <col min="8967" max="8967" width="14.2857142857143" style="37" customWidth="1"/>
    <col min="8968" max="9216" width="9.14285714285714" style="37"/>
    <col min="9217" max="9217" width="6.85714285714286" style="37" customWidth="1"/>
    <col min="9218" max="9218" width="43.7142857142857" style="37" customWidth="1"/>
    <col min="9219" max="9219" width="15.7142857142857" style="37" customWidth="1"/>
    <col min="9220" max="9220" width="16.8571428571429" style="37" customWidth="1"/>
    <col min="9221" max="9221" width="15.7142857142857" style="37" customWidth="1"/>
    <col min="9222" max="9222" width="14.7142857142857" style="37" customWidth="1"/>
    <col min="9223" max="9223" width="14.2857142857143" style="37" customWidth="1"/>
    <col min="9224" max="9472" width="9.14285714285714" style="37"/>
    <col min="9473" max="9473" width="6.85714285714286" style="37" customWidth="1"/>
    <col min="9474" max="9474" width="43.7142857142857" style="37" customWidth="1"/>
    <col min="9475" max="9475" width="15.7142857142857" style="37" customWidth="1"/>
    <col min="9476" max="9476" width="16.8571428571429" style="37" customWidth="1"/>
    <col min="9477" max="9477" width="15.7142857142857" style="37" customWidth="1"/>
    <col min="9478" max="9478" width="14.7142857142857" style="37" customWidth="1"/>
    <col min="9479" max="9479" width="14.2857142857143" style="37" customWidth="1"/>
    <col min="9480" max="9728" width="9.14285714285714" style="37"/>
    <col min="9729" max="9729" width="6.85714285714286" style="37" customWidth="1"/>
    <col min="9730" max="9730" width="43.7142857142857" style="37" customWidth="1"/>
    <col min="9731" max="9731" width="15.7142857142857" style="37" customWidth="1"/>
    <col min="9732" max="9732" width="16.8571428571429" style="37" customWidth="1"/>
    <col min="9733" max="9733" width="15.7142857142857" style="37" customWidth="1"/>
    <col min="9734" max="9734" width="14.7142857142857" style="37" customWidth="1"/>
    <col min="9735" max="9735" width="14.2857142857143" style="37" customWidth="1"/>
    <col min="9736" max="9984" width="9.14285714285714" style="37"/>
    <col min="9985" max="9985" width="6.85714285714286" style="37" customWidth="1"/>
    <col min="9986" max="9986" width="43.7142857142857" style="37" customWidth="1"/>
    <col min="9987" max="9987" width="15.7142857142857" style="37" customWidth="1"/>
    <col min="9988" max="9988" width="16.8571428571429" style="37" customWidth="1"/>
    <col min="9989" max="9989" width="15.7142857142857" style="37" customWidth="1"/>
    <col min="9990" max="9990" width="14.7142857142857" style="37" customWidth="1"/>
    <col min="9991" max="9991" width="14.2857142857143" style="37" customWidth="1"/>
    <col min="9992" max="10240" width="9.14285714285714" style="37"/>
    <col min="10241" max="10241" width="6.85714285714286" style="37" customWidth="1"/>
    <col min="10242" max="10242" width="43.7142857142857" style="37" customWidth="1"/>
    <col min="10243" max="10243" width="15.7142857142857" style="37" customWidth="1"/>
    <col min="10244" max="10244" width="16.8571428571429" style="37" customWidth="1"/>
    <col min="10245" max="10245" width="15.7142857142857" style="37" customWidth="1"/>
    <col min="10246" max="10246" width="14.7142857142857" style="37" customWidth="1"/>
    <col min="10247" max="10247" width="14.2857142857143" style="37" customWidth="1"/>
    <col min="10248" max="10496" width="9.14285714285714" style="37"/>
    <col min="10497" max="10497" width="6.85714285714286" style="37" customWidth="1"/>
    <col min="10498" max="10498" width="43.7142857142857" style="37" customWidth="1"/>
    <col min="10499" max="10499" width="15.7142857142857" style="37" customWidth="1"/>
    <col min="10500" max="10500" width="16.8571428571429" style="37" customWidth="1"/>
    <col min="10501" max="10501" width="15.7142857142857" style="37" customWidth="1"/>
    <col min="10502" max="10502" width="14.7142857142857" style="37" customWidth="1"/>
    <col min="10503" max="10503" width="14.2857142857143" style="37" customWidth="1"/>
    <col min="10504" max="10752" width="9.14285714285714" style="37"/>
    <col min="10753" max="10753" width="6.85714285714286" style="37" customWidth="1"/>
    <col min="10754" max="10754" width="43.7142857142857" style="37" customWidth="1"/>
    <col min="10755" max="10755" width="15.7142857142857" style="37" customWidth="1"/>
    <col min="10756" max="10756" width="16.8571428571429" style="37" customWidth="1"/>
    <col min="10757" max="10757" width="15.7142857142857" style="37" customWidth="1"/>
    <col min="10758" max="10758" width="14.7142857142857" style="37" customWidth="1"/>
    <col min="10759" max="10759" width="14.2857142857143" style="37" customWidth="1"/>
    <col min="10760" max="11008" width="9.14285714285714" style="37"/>
    <col min="11009" max="11009" width="6.85714285714286" style="37" customWidth="1"/>
    <col min="11010" max="11010" width="43.7142857142857" style="37" customWidth="1"/>
    <col min="11011" max="11011" width="15.7142857142857" style="37" customWidth="1"/>
    <col min="11012" max="11012" width="16.8571428571429" style="37" customWidth="1"/>
    <col min="11013" max="11013" width="15.7142857142857" style="37" customWidth="1"/>
    <col min="11014" max="11014" width="14.7142857142857" style="37" customWidth="1"/>
    <col min="11015" max="11015" width="14.2857142857143" style="37" customWidth="1"/>
    <col min="11016" max="11264" width="9.14285714285714" style="37"/>
    <col min="11265" max="11265" width="6.85714285714286" style="37" customWidth="1"/>
    <col min="11266" max="11266" width="43.7142857142857" style="37" customWidth="1"/>
    <col min="11267" max="11267" width="15.7142857142857" style="37" customWidth="1"/>
    <col min="11268" max="11268" width="16.8571428571429" style="37" customWidth="1"/>
    <col min="11269" max="11269" width="15.7142857142857" style="37" customWidth="1"/>
    <col min="11270" max="11270" width="14.7142857142857" style="37" customWidth="1"/>
    <col min="11271" max="11271" width="14.2857142857143" style="37" customWidth="1"/>
    <col min="11272" max="11520" width="9.14285714285714" style="37"/>
    <col min="11521" max="11521" width="6.85714285714286" style="37" customWidth="1"/>
    <col min="11522" max="11522" width="43.7142857142857" style="37" customWidth="1"/>
    <col min="11523" max="11523" width="15.7142857142857" style="37" customWidth="1"/>
    <col min="11524" max="11524" width="16.8571428571429" style="37" customWidth="1"/>
    <col min="11525" max="11525" width="15.7142857142857" style="37" customWidth="1"/>
    <col min="11526" max="11526" width="14.7142857142857" style="37" customWidth="1"/>
    <col min="11527" max="11527" width="14.2857142857143" style="37" customWidth="1"/>
    <col min="11528" max="11776" width="9.14285714285714" style="37"/>
    <col min="11777" max="11777" width="6.85714285714286" style="37" customWidth="1"/>
    <col min="11778" max="11778" width="43.7142857142857" style="37" customWidth="1"/>
    <col min="11779" max="11779" width="15.7142857142857" style="37" customWidth="1"/>
    <col min="11780" max="11780" width="16.8571428571429" style="37" customWidth="1"/>
    <col min="11781" max="11781" width="15.7142857142857" style="37" customWidth="1"/>
    <col min="11782" max="11782" width="14.7142857142857" style="37" customWidth="1"/>
    <col min="11783" max="11783" width="14.2857142857143" style="37" customWidth="1"/>
    <col min="11784" max="12032" width="9.14285714285714" style="37"/>
    <col min="12033" max="12033" width="6.85714285714286" style="37" customWidth="1"/>
    <col min="12034" max="12034" width="43.7142857142857" style="37" customWidth="1"/>
    <col min="12035" max="12035" width="15.7142857142857" style="37" customWidth="1"/>
    <col min="12036" max="12036" width="16.8571428571429" style="37" customWidth="1"/>
    <col min="12037" max="12037" width="15.7142857142857" style="37" customWidth="1"/>
    <col min="12038" max="12038" width="14.7142857142857" style="37" customWidth="1"/>
    <col min="12039" max="12039" width="14.2857142857143" style="37" customWidth="1"/>
    <col min="12040" max="12288" width="9.14285714285714" style="37"/>
    <col min="12289" max="12289" width="6.85714285714286" style="37" customWidth="1"/>
    <col min="12290" max="12290" width="43.7142857142857" style="37" customWidth="1"/>
    <col min="12291" max="12291" width="15.7142857142857" style="37" customWidth="1"/>
    <col min="12292" max="12292" width="16.8571428571429" style="37" customWidth="1"/>
    <col min="12293" max="12293" width="15.7142857142857" style="37" customWidth="1"/>
    <col min="12294" max="12294" width="14.7142857142857" style="37" customWidth="1"/>
    <col min="12295" max="12295" width="14.2857142857143" style="37" customWidth="1"/>
    <col min="12296" max="12544" width="9.14285714285714" style="37"/>
    <col min="12545" max="12545" width="6.85714285714286" style="37" customWidth="1"/>
    <col min="12546" max="12546" width="43.7142857142857" style="37" customWidth="1"/>
    <col min="12547" max="12547" width="15.7142857142857" style="37" customWidth="1"/>
    <col min="12548" max="12548" width="16.8571428571429" style="37" customWidth="1"/>
    <col min="12549" max="12549" width="15.7142857142857" style="37" customWidth="1"/>
    <col min="12550" max="12550" width="14.7142857142857" style="37" customWidth="1"/>
    <col min="12551" max="12551" width="14.2857142857143" style="37" customWidth="1"/>
    <col min="12552" max="12800" width="9.14285714285714" style="37"/>
    <col min="12801" max="12801" width="6.85714285714286" style="37" customWidth="1"/>
    <col min="12802" max="12802" width="43.7142857142857" style="37" customWidth="1"/>
    <col min="12803" max="12803" width="15.7142857142857" style="37" customWidth="1"/>
    <col min="12804" max="12804" width="16.8571428571429" style="37" customWidth="1"/>
    <col min="12805" max="12805" width="15.7142857142857" style="37" customWidth="1"/>
    <col min="12806" max="12806" width="14.7142857142857" style="37" customWidth="1"/>
    <col min="12807" max="12807" width="14.2857142857143" style="37" customWidth="1"/>
    <col min="12808" max="13056" width="9.14285714285714" style="37"/>
    <col min="13057" max="13057" width="6.85714285714286" style="37" customWidth="1"/>
    <col min="13058" max="13058" width="43.7142857142857" style="37" customWidth="1"/>
    <col min="13059" max="13059" width="15.7142857142857" style="37" customWidth="1"/>
    <col min="13060" max="13060" width="16.8571428571429" style="37" customWidth="1"/>
    <col min="13061" max="13061" width="15.7142857142857" style="37" customWidth="1"/>
    <col min="13062" max="13062" width="14.7142857142857" style="37" customWidth="1"/>
    <col min="13063" max="13063" width="14.2857142857143" style="37" customWidth="1"/>
    <col min="13064" max="13312" width="9.14285714285714" style="37"/>
    <col min="13313" max="13313" width="6.85714285714286" style="37" customWidth="1"/>
    <col min="13314" max="13314" width="43.7142857142857" style="37" customWidth="1"/>
    <col min="13315" max="13315" width="15.7142857142857" style="37" customWidth="1"/>
    <col min="13316" max="13316" width="16.8571428571429" style="37" customWidth="1"/>
    <col min="13317" max="13317" width="15.7142857142857" style="37" customWidth="1"/>
    <col min="13318" max="13318" width="14.7142857142857" style="37" customWidth="1"/>
    <col min="13319" max="13319" width="14.2857142857143" style="37" customWidth="1"/>
    <col min="13320" max="13568" width="9.14285714285714" style="37"/>
    <col min="13569" max="13569" width="6.85714285714286" style="37" customWidth="1"/>
    <col min="13570" max="13570" width="43.7142857142857" style="37" customWidth="1"/>
    <col min="13571" max="13571" width="15.7142857142857" style="37" customWidth="1"/>
    <col min="13572" max="13572" width="16.8571428571429" style="37" customWidth="1"/>
    <col min="13573" max="13573" width="15.7142857142857" style="37" customWidth="1"/>
    <col min="13574" max="13574" width="14.7142857142857" style="37" customWidth="1"/>
    <col min="13575" max="13575" width="14.2857142857143" style="37" customWidth="1"/>
    <col min="13576" max="13824" width="9.14285714285714" style="37"/>
    <col min="13825" max="13825" width="6.85714285714286" style="37" customWidth="1"/>
    <col min="13826" max="13826" width="43.7142857142857" style="37" customWidth="1"/>
    <col min="13827" max="13827" width="15.7142857142857" style="37" customWidth="1"/>
    <col min="13828" max="13828" width="16.8571428571429" style="37" customWidth="1"/>
    <col min="13829" max="13829" width="15.7142857142857" style="37" customWidth="1"/>
    <col min="13830" max="13830" width="14.7142857142857" style="37" customWidth="1"/>
    <col min="13831" max="13831" width="14.2857142857143" style="37" customWidth="1"/>
    <col min="13832" max="14080" width="9.14285714285714" style="37"/>
    <col min="14081" max="14081" width="6.85714285714286" style="37" customWidth="1"/>
    <col min="14082" max="14082" width="43.7142857142857" style="37" customWidth="1"/>
    <col min="14083" max="14083" width="15.7142857142857" style="37" customWidth="1"/>
    <col min="14084" max="14084" width="16.8571428571429" style="37" customWidth="1"/>
    <col min="14085" max="14085" width="15.7142857142857" style="37" customWidth="1"/>
    <col min="14086" max="14086" width="14.7142857142857" style="37" customWidth="1"/>
    <col min="14087" max="14087" width="14.2857142857143" style="37" customWidth="1"/>
    <col min="14088" max="14336" width="9.14285714285714" style="37"/>
    <col min="14337" max="14337" width="6.85714285714286" style="37" customWidth="1"/>
    <col min="14338" max="14338" width="43.7142857142857" style="37" customWidth="1"/>
    <col min="14339" max="14339" width="15.7142857142857" style="37" customWidth="1"/>
    <col min="14340" max="14340" width="16.8571428571429" style="37" customWidth="1"/>
    <col min="14341" max="14341" width="15.7142857142857" style="37" customWidth="1"/>
    <col min="14342" max="14342" width="14.7142857142857" style="37" customWidth="1"/>
    <col min="14343" max="14343" width="14.2857142857143" style="37" customWidth="1"/>
    <col min="14344" max="14592" width="9.14285714285714" style="37"/>
    <col min="14593" max="14593" width="6.85714285714286" style="37" customWidth="1"/>
    <col min="14594" max="14594" width="43.7142857142857" style="37" customWidth="1"/>
    <col min="14595" max="14595" width="15.7142857142857" style="37" customWidth="1"/>
    <col min="14596" max="14596" width="16.8571428571429" style="37" customWidth="1"/>
    <col min="14597" max="14597" width="15.7142857142857" style="37" customWidth="1"/>
    <col min="14598" max="14598" width="14.7142857142857" style="37" customWidth="1"/>
    <col min="14599" max="14599" width="14.2857142857143" style="37" customWidth="1"/>
    <col min="14600" max="14848" width="9.14285714285714" style="37"/>
    <col min="14849" max="14849" width="6.85714285714286" style="37" customWidth="1"/>
    <col min="14850" max="14850" width="43.7142857142857" style="37" customWidth="1"/>
    <col min="14851" max="14851" width="15.7142857142857" style="37" customWidth="1"/>
    <col min="14852" max="14852" width="16.8571428571429" style="37" customWidth="1"/>
    <col min="14853" max="14853" width="15.7142857142857" style="37" customWidth="1"/>
    <col min="14854" max="14854" width="14.7142857142857" style="37" customWidth="1"/>
    <col min="14855" max="14855" width="14.2857142857143" style="37" customWidth="1"/>
    <col min="14856" max="15104" width="9.14285714285714" style="37"/>
    <col min="15105" max="15105" width="6.85714285714286" style="37" customWidth="1"/>
    <col min="15106" max="15106" width="43.7142857142857" style="37" customWidth="1"/>
    <col min="15107" max="15107" width="15.7142857142857" style="37" customWidth="1"/>
    <col min="15108" max="15108" width="16.8571428571429" style="37" customWidth="1"/>
    <col min="15109" max="15109" width="15.7142857142857" style="37" customWidth="1"/>
    <col min="15110" max="15110" width="14.7142857142857" style="37" customWidth="1"/>
    <col min="15111" max="15111" width="14.2857142857143" style="37" customWidth="1"/>
    <col min="15112" max="15360" width="9.14285714285714" style="37"/>
    <col min="15361" max="15361" width="6.85714285714286" style="37" customWidth="1"/>
    <col min="15362" max="15362" width="43.7142857142857" style="37" customWidth="1"/>
    <col min="15363" max="15363" width="15.7142857142857" style="37" customWidth="1"/>
    <col min="15364" max="15364" width="16.8571428571429" style="37" customWidth="1"/>
    <col min="15365" max="15365" width="15.7142857142857" style="37" customWidth="1"/>
    <col min="15366" max="15366" width="14.7142857142857" style="37" customWidth="1"/>
    <col min="15367" max="15367" width="14.2857142857143" style="37" customWidth="1"/>
    <col min="15368" max="15616" width="9.14285714285714" style="37"/>
    <col min="15617" max="15617" width="6.85714285714286" style="37" customWidth="1"/>
    <col min="15618" max="15618" width="43.7142857142857" style="37" customWidth="1"/>
    <col min="15619" max="15619" width="15.7142857142857" style="37" customWidth="1"/>
    <col min="15620" max="15620" width="16.8571428571429" style="37" customWidth="1"/>
    <col min="15621" max="15621" width="15.7142857142857" style="37" customWidth="1"/>
    <col min="15622" max="15622" width="14.7142857142857" style="37" customWidth="1"/>
    <col min="15623" max="15623" width="14.2857142857143" style="37" customWidth="1"/>
    <col min="15624" max="15872" width="9.14285714285714" style="37"/>
    <col min="15873" max="15873" width="6.85714285714286" style="37" customWidth="1"/>
    <col min="15874" max="15874" width="43.7142857142857" style="37" customWidth="1"/>
    <col min="15875" max="15875" width="15.7142857142857" style="37" customWidth="1"/>
    <col min="15876" max="15876" width="16.8571428571429" style="37" customWidth="1"/>
    <col min="15877" max="15877" width="15.7142857142857" style="37" customWidth="1"/>
    <col min="15878" max="15878" width="14.7142857142857" style="37" customWidth="1"/>
    <col min="15879" max="15879" width="14.2857142857143" style="37" customWidth="1"/>
    <col min="15880" max="16128" width="9.14285714285714" style="37"/>
    <col min="16129" max="16129" width="6.85714285714286" style="37" customWidth="1"/>
    <col min="16130" max="16130" width="43.7142857142857" style="37" customWidth="1"/>
    <col min="16131" max="16131" width="15.7142857142857" style="37" customWidth="1"/>
    <col min="16132" max="16132" width="16.8571428571429" style="37" customWidth="1"/>
    <col min="16133" max="16133" width="15.7142857142857" style="37" customWidth="1"/>
    <col min="16134" max="16134" width="14.7142857142857" style="37" customWidth="1"/>
    <col min="16135" max="16135" width="14.2857142857143" style="37" customWidth="1"/>
    <col min="16136" max="16384" width="9.14285714285714" style="37"/>
  </cols>
  <sheetData>
    <row r="1" spans="5:5">
      <c r="E1" s="38" t="s">
        <v>76</v>
      </c>
    </row>
    <row r="2" ht="36" customHeight="1" spans="1:6">
      <c r="A2" s="39" t="s">
        <v>77</v>
      </c>
      <c r="B2" s="40"/>
      <c r="C2" s="40"/>
      <c r="D2" s="40"/>
      <c r="E2" s="40"/>
      <c r="F2" s="41"/>
    </row>
    <row r="3" ht="19.5" customHeight="1" spans="1:5">
      <c r="A3" s="42"/>
      <c r="B3" s="43" t="s">
        <v>78</v>
      </c>
      <c r="C3" s="42"/>
      <c r="D3" s="42"/>
      <c r="E3" s="42"/>
    </row>
    <row r="4" ht="15" customHeight="1" spans="1:6">
      <c r="A4" s="44"/>
      <c r="B4" s="44"/>
      <c r="C4" s="44"/>
      <c r="D4" s="45"/>
      <c r="E4" s="46"/>
      <c r="F4" s="47"/>
    </row>
    <row r="5" ht="25.5" customHeight="1" spans="1:8">
      <c r="A5" s="48" t="s">
        <v>79</v>
      </c>
      <c r="B5" s="49" t="s">
        <v>80</v>
      </c>
      <c r="C5" s="49" t="s">
        <v>81</v>
      </c>
      <c r="D5" s="49"/>
      <c r="E5" s="50"/>
      <c r="F5" s="51" t="s">
        <v>82</v>
      </c>
      <c r="G5" s="52" t="s">
        <v>83</v>
      </c>
      <c r="H5" s="52" t="s">
        <v>84</v>
      </c>
    </row>
    <row r="6" ht="31.5" spans="1:8">
      <c r="A6" s="53"/>
      <c r="B6" s="54"/>
      <c r="C6" s="55" t="s">
        <v>85</v>
      </c>
      <c r="D6" s="56" t="s">
        <v>86</v>
      </c>
      <c r="E6" s="57" t="s">
        <v>87</v>
      </c>
      <c r="F6" s="51"/>
      <c r="G6" s="52"/>
      <c r="H6" s="52"/>
    </row>
    <row r="7" ht="15.75" spans="1:8">
      <c r="A7" s="53"/>
      <c r="B7" s="54"/>
      <c r="C7" s="54" t="s">
        <v>88</v>
      </c>
      <c r="D7" s="58" t="s">
        <v>88</v>
      </c>
      <c r="E7" s="59" t="s">
        <v>88</v>
      </c>
      <c r="F7" s="51"/>
      <c r="G7" s="52"/>
      <c r="H7" s="52"/>
    </row>
    <row r="8" ht="15" customHeight="1" spans="1:8">
      <c r="A8" s="60">
        <v>1</v>
      </c>
      <c r="B8" s="61">
        <v>2</v>
      </c>
      <c r="C8" s="61">
        <v>3</v>
      </c>
      <c r="D8" s="62">
        <v>4</v>
      </c>
      <c r="E8" s="63">
        <v>5</v>
      </c>
      <c r="F8" s="64"/>
      <c r="G8" s="65"/>
      <c r="H8" s="66"/>
    </row>
    <row r="9" ht="41" customHeight="1" spans="1:8">
      <c r="A9" s="67" t="s">
        <v>89</v>
      </c>
      <c r="B9" s="68"/>
      <c r="C9" s="68"/>
      <c r="D9" s="68"/>
      <c r="E9" s="69"/>
      <c r="F9" s="64"/>
      <c r="G9" s="65"/>
      <c r="H9" s="66"/>
    </row>
    <row r="10" ht="15.75" spans="1:8">
      <c r="A10" s="70" t="s">
        <v>90</v>
      </c>
      <c r="B10" s="71" t="s">
        <v>91</v>
      </c>
      <c r="C10" s="72">
        <v>0</v>
      </c>
      <c r="D10" s="73">
        <f>ROUND(0.19*C10,2)</f>
        <v>0</v>
      </c>
      <c r="E10" s="74">
        <f>D10+C10</f>
        <v>0</v>
      </c>
      <c r="F10" s="75" t="s">
        <v>92</v>
      </c>
      <c r="G10" s="65" t="s">
        <v>93</v>
      </c>
      <c r="H10" s="65" t="s">
        <v>93</v>
      </c>
    </row>
    <row r="11" s="30" customFormat="1" ht="15.75" spans="1:36">
      <c r="A11" s="76" t="s">
        <v>94</v>
      </c>
      <c r="B11" s="77" t="s">
        <v>95</v>
      </c>
      <c r="C11" s="78">
        <v>0</v>
      </c>
      <c r="D11" s="79">
        <f>ROUND(0.19*C11,2)</f>
        <v>0</v>
      </c>
      <c r="E11" s="80">
        <f>D11+C11</f>
        <v>0</v>
      </c>
      <c r="F11" s="75" t="s">
        <v>96</v>
      </c>
      <c r="G11" s="65" t="s">
        <v>97</v>
      </c>
      <c r="H11" s="65" t="s">
        <v>97</v>
      </c>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row>
    <row r="12" ht="31.5" spans="1:8">
      <c r="A12" s="76" t="s">
        <v>98</v>
      </c>
      <c r="B12" s="81" t="s">
        <v>99</v>
      </c>
      <c r="C12" s="82">
        <v>0</v>
      </c>
      <c r="D12" s="79">
        <f>ROUND(0.19*C12,2)</f>
        <v>0</v>
      </c>
      <c r="E12" s="80">
        <f>D12+C12</f>
        <v>0</v>
      </c>
      <c r="F12" s="75" t="s">
        <v>92</v>
      </c>
      <c r="G12" s="65" t="s">
        <v>97</v>
      </c>
      <c r="H12" s="65" t="s">
        <v>97</v>
      </c>
    </row>
    <row r="13" s="30" customFormat="1" ht="19.9" customHeight="1" spans="1:36">
      <c r="A13" s="83" t="s">
        <v>100</v>
      </c>
      <c r="B13" s="81" t="s">
        <v>101</v>
      </c>
      <c r="C13" s="78">
        <v>0</v>
      </c>
      <c r="D13" s="79">
        <f>ROUND(0.19*C13,2)</f>
        <v>0</v>
      </c>
      <c r="E13" s="80">
        <f>D13+C13</f>
        <v>0</v>
      </c>
      <c r="F13" s="75" t="s">
        <v>96</v>
      </c>
      <c r="G13" s="65" t="s">
        <v>97</v>
      </c>
      <c r="H13" s="65" t="s">
        <v>97</v>
      </c>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row>
    <row r="14" ht="16.5" customHeight="1" spans="1:8">
      <c r="A14" s="84"/>
      <c r="B14" s="85" t="s">
        <v>102</v>
      </c>
      <c r="C14" s="86">
        <f>SUMIFS(C10:C13,$F$10:$F$13,"&lt;&gt;")</f>
        <v>0</v>
      </c>
      <c r="D14" s="86">
        <f>SUMIFS(D10:D13,$F$10:$F$13,"&lt;&gt;0")</f>
        <v>0</v>
      </c>
      <c r="E14" s="86">
        <f>SUMIFS(E10:E13,$F$10:$F$13,"&lt;&gt;0")</f>
        <v>0</v>
      </c>
      <c r="F14" s="75"/>
      <c r="G14" s="65"/>
      <c r="H14" s="66"/>
    </row>
    <row r="15" ht="40" customHeight="1" spans="1:8">
      <c r="A15" s="67" t="s">
        <v>103</v>
      </c>
      <c r="B15" s="68"/>
      <c r="C15" s="68"/>
      <c r="D15" s="68"/>
      <c r="E15" s="69"/>
      <c r="F15" s="75"/>
      <c r="G15" s="65"/>
      <c r="H15" s="66"/>
    </row>
    <row r="16" ht="31.5" spans="1:8">
      <c r="A16" s="76">
        <v>2</v>
      </c>
      <c r="B16" s="81" t="s">
        <v>104</v>
      </c>
      <c r="C16" s="82">
        <v>6400</v>
      </c>
      <c r="D16" s="79">
        <f>ROUND(0.19*C16,2)</f>
        <v>1216</v>
      </c>
      <c r="E16" s="80">
        <f>D16+C16</f>
        <v>7616</v>
      </c>
      <c r="F16" s="75" t="s">
        <v>96</v>
      </c>
      <c r="G16" s="64" t="s">
        <v>97</v>
      </c>
      <c r="H16" s="64" t="s">
        <v>97</v>
      </c>
    </row>
    <row r="17" ht="16.5" customHeight="1" spans="1:8">
      <c r="A17" s="84"/>
      <c r="B17" s="85" t="s">
        <v>105</v>
      </c>
      <c r="C17" s="86">
        <f>SUMIFS(C16,$F$16,"&lt;&gt;")</f>
        <v>6400</v>
      </c>
      <c r="D17" s="86">
        <f>SUMIFS(D16,$F$16,"&lt;&gt;0")</f>
        <v>1216</v>
      </c>
      <c r="E17" s="87">
        <f>SUMIFS(E16,$F$16,"&lt;&gt;0")</f>
        <v>7616</v>
      </c>
      <c r="F17" s="75"/>
      <c r="G17" s="65"/>
      <c r="H17" s="66"/>
    </row>
    <row r="18" ht="38" customHeight="1" spans="1:8">
      <c r="A18" s="67" t="s">
        <v>106</v>
      </c>
      <c r="B18" s="68"/>
      <c r="C18" s="68"/>
      <c r="D18" s="68"/>
      <c r="E18" s="69"/>
      <c r="F18" s="75"/>
      <c r="G18" s="65"/>
      <c r="H18" s="66"/>
    </row>
    <row r="19" ht="15.75" spans="1:8">
      <c r="A19" s="70" t="s">
        <v>107</v>
      </c>
      <c r="B19" s="88" t="s">
        <v>108</v>
      </c>
      <c r="C19" s="72">
        <v>15000</v>
      </c>
      <c r="D19" s="89">
        <f t="shared" ref="D19:D32" si="0">ROUND(0.19*C19,2)</f>
        <v>2850</v>
      </c>
      <c r="E19" s="90">
        <f t="shared" ref="E19:E32" si="1">D19+C19</f>
        <v>17850</v>
      </c>
      <c r="F19" s="75" t="s">
        <v>92</v>
      </c>
      <c r="G19" s="65" t="s">
        <v>97</v>
      </c>
      <c r="H19" s="65" t="s">
        <v>93</v>
      </c>
    </row>
    <row r="20" ht="31.5" spans="1:8">
      <c r="A20" s="76" t="s">
        <v>109</v>
      </c>
      <c r="B20" s="81" t="s">
        <v>110</v>
      </c>
      <c r="C20" s="82">
        <v>0</v>
      </c>
      <c r="D20" s="91">
        <f t="shared" si="0"/>
        <v>0</v>
      </c>
      <c r="E20" s="92">
        <f t="shared" si="1"/>
        <v>0</v>
      </c>
      <c r="F20" s="75" t="s">
        <v>92</v>
      </c>
      <c r="G20" s="65" t="s">
        <v>97</v>
      </c>
      <c r="H20" s="65" t="s">
        <v>93</v>
      </c>
    </row>
    <row r="21" ht="15.75" spans="1:8">
      <c r="A21" s="83" t="s">
        <v>111</v>
      </c>
      <c r="B21" s="81" t="s">
        <v>112</v>
      </c>
      <c r="C21" s="82">
        <v>20000</v>
      </c>
      <c r="D21" s="91">
        <f t="shared" si="0"/>
        <v>3800</v>
      </c>
      <c r="E21" s="92">
        <f t="shared" si="1"/>
        <v>23800</v>
      </c>
      <c r="F21" s="75" t="s">
        <v>92</v>
      </c>
      <c r="G21" s="65" t="s">
        <v>97</v>
      </c>
      <c r="H21" s="65" t="s">
        <v>93</v>
      </c>
    </row>
    <row r="22" ht="31.5" spans="1:8">
      <c r="A22" s="83" t="s">
        <v>113</v>
      </c>
      <c r="B22" s="81" t="s">
        <v>114</v>
      </c>
      <c r="C22" s="82">
        <v>0</v>
      </c>
      <c r="D22" s="91">
        <f t="shared" si="0"/>
        <v>0</v>
      </c>
      <c r="E22" s="92">
        <f t="shared" si="1"/>
        <v>0</v>
      </c>
      <c r="F22" s="75" t="s">
        <v>92</v>
      </c>
      <c r="G22" s="65" t="s">
        <v>97</v>
      </c>
      <c r="H22" s="65" t="s">
        <v>93</v>
      </c>
    </row>
    <row r="23" ht="15.75" spans="1:11">
      <c r="A23" s="83" t="s">
        <v>115</v>
      </c>
      <c r="B23" s="93" t="s">
        <v>116</v>
      </c>
      <c r="C23" s="91">
        <f>SUM(C24:C29)</f>
        <v>172000</v>
      </c>
      <c r="D23" s="91">
        <f>SUM(D24:D29)</f>
        <v>32680</v>
      </c>
      <c r="E23" s="92">
        <f>SUM(E24:E29)</f>
        <v>204680</v>
      </c>
      <c r="F23" s="75"/>
      <c r="G23" s="65"/>
      <c r="H23" s="65"/>
      <c r="K23" s="124"/>
    </row>
    <row r="24" ht="15.75" spans="1:8">
      <c r="A24" s="94" t="s">
        <v>117</v>
      </c>
      <c r="B24" s="95" t="s">
        <v>118</v>
      </c>
      <c r="C24" s="82">
        <v>0</v>
      </c>
      <c r="D24" s="91">
        <f t="shared" si="0"/>
        <v>0</v>
      </c>
      <c r="E24" s="92">
        <f t="shared" si="1"/>
        <v>0</v>
      </c>
      <c r="F24" s="75" t="s">
        <v>92</v>
      </c>
      <c r="G24" s="65" t="s">
        <v>97</v>
      </c>
      <c r="H24" s="65" t="s">
        <v>93</v>
      </c>
    </row>
    <row r="25" ht="15.75" spans="1:8">
      <c r="A25" s="94" t="s">
        <v>119</v>
      </c>
      <c r="B25" s="95" t="s">
        <v>120</v>
      </c>
      <c r="C25" s="82">
        <v>0</v>
      </c>
      <c r="D25" s="91">
        <f t="shared" si="0"/>
        <v>0</v>
      </c>
      <c r="E25" s="92">
        <f t="shared" si="1"/>
        <v>0</v>
      </c>
      <c r="F25" s="75" t="s">
        <v>92</v>
      </c>
      <c r="G25" s="65" t="s">
        <v>97</v>
      </c>
      <c r="H25" s="65" t="s">
        <v>93</v>
      </c>
    </row>
    <row r="26" ht="31.5" spans="1:8">
      <c r="A26" s="94" t="s">
        <v>121</v>
      </c>
      <c r="B26" s="96" t="s">
        <v>122</v>
      </c>
      <c r="C26" s="82">
        <v>80000</v>
      </c>
      <c r="D26" s="91">
        <f t="shared" si="0"/>
        <v>15200</v>
      </c>
      <c r="E26" s="92">
        <f t="shared" si="1"/>
        <v>95200</v>
      </c>
      <c r="F26" s="75" t="s">
        <v>92</v>
      </c>
      <c r="G26" s="65" t="s">
        <v>97</v>
      </c>
      <c r="H26" s="65" t="s">
        <v>93</v>
      </c>
    </row>
    <row r="27" ht="31.5" spans="1:8">
      <c r="A27" s="94" t="s">
        <v>123</v>
      </c>
      <c r="B27" s="96" t="s">
        <v>124</v>
      </c>
      <c r="C27" s="82">
        <v>5000</v>
      </c>
      <c r="D27" s="97">
        <f t="shared" si="0"/>
        <v>950</v>
      </c>
      <c r="E27" s="98">
        <f t="shared" si="1"/>
        <v>5950</v>
      </c>
      <c r="F27" s="75" t="s">
        <v>96</v>
      </c>
      <c r="G27" s="65" t="s">
        <v>97</v>
      </c>
      <c r="H27" s="65" t="s">
        <v>93</v>
      </c>
    </row>
    <row r="28" ht="31.5" spans="1:8">
      <c r="A28" s="94" t="s">
        <v>125</v>
      </c>
      <c r="B28" s="96" t="s">
        <v>126</v>
      </c>
      <c r="C28" s="82">
        <v>7000</v>
      </c>
      <c r="D28" s="97">
        <f t="shared" si="0"/>
        <v>1330</v>
      </c>
      <c r="E28" s="98">
        <f t="shared" si="1"/>
        <v>8330</v>
      </c>
      <c r="F28" s="75" t="s">
        <v>96</v>
      </c>
      <c r="G28" s="65" t="s">
        <v>97</v>
      </c>
      <c r="H28" s="65" t="s">
        <v>93</v>
      </c>
    </row>
    <row r="29" ht="15.75" spans="1:8">
      <c r="A29" s="94" t="s">
        <v>127</v>
      </c>
      <c r="B29" s="96" t="s">
        <v>128</v>
      </c>
      <c r="C29" s="82">
        <v>80000</v>
      </c>
      <c r="D29" s="97">
        <f t="shared" si="0"/>
        <v>15200</v>
      </c>
      <c r="E29" s="98">
        <f t="shared" si="1"/>
        <v>95200</v>
      </c>
      <c r="F29" s="75" t="s">
        <v>96</v>
      </c>
      <c r="G29" s="65" t="s">
        <v>97</v>
      </c>
      <c r="H29" s="65" t="s">
        <v>93</v>
      </c>
    </row>
    <row r="30" s="31" customFormat="1" ht="15.75" spans="1:36">
      <c r="A30" s="83" t="s">
        <v>129</v>
      </c>
      <c r="B30" s="81" t="s">
        <v>130</v>
      </c>
      <c r="C30" s="82">
        <v>0</v>
      </c>
      <c r="D30" s="91">
        <f t="shared" si="0"/>
        <v>0</v>
      </c>
      <c r="E30" s="92">
        <f t="shared" si="1"/>
        <v>0</v>
      </c>
      <c r="F30" s="99" t="s">
        <v>92</v>
      </c>
      <c r="G30" s="65" t="s">
        <v>97</v>
      </c>
      <c r="H30" s="65" t="s">
        <v>93</v>
      </c>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row>
    <row r="31" s="31" customFormat="1" ht="15.75" spans="1:36">
      <c r="A31" s="83" t="s">
        <v>131</v>
      </c>
      <c r="B31" s="81" t="s">
        <v>132</v>
      </c>
      <c r="C31" s="82">
        <v>50000</v>
      </c>
      <c r="D31" s="91">
        <f t="shared" si="0"/>
        <v>9500</v>
      </c>
      <c r="E31" s="92">
        <f t="shared" si="1"/>
        <v>59500</v>
      </c>
      <c r="F31" s="99" t="s">
        <v>92</v>
      </c>
      <c r="G31" s="65" t="s">
        <v>97</v>
      </c>
      <c r="H31" s="65" t="s">
        <v>93</v>
      </c>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row>
    <row r="32" ht="15.75" spans="1:8">
      <c r="A32" s="100" t="s">
        <v>133</v>
      </c>
      <c r="B32" s="101" t="s">
        <v>134</v>
      </c>
      <c r="C32" s="102">
        <v>125000</v>
      </c>
      <c r="D32" s="103">
        <f t="shared" si="0"/>
        <v>23750</v>
      </c>
      <c r="E32" s="104">
        <f t="shared" si="1"/>
        <v>148750</v>
      </c>
      <c r="F32" s="99" t="s">
        <v>92</v>
      </c>
      <c r="G32" s="65" t="s">
        <v>97</v>
      </c>
      <c r="H32" s="65" t="s">
        <v>93</v>
      </c>
    </row>
    <row r="33" ht="16.5" customHeight="1" spans="1:8">
      <c r="A33" s="105"/>
      <c r="B33" s="106" t="s">
        <v>135</v>
      </c>
      <c r="C33" s="107">
        <f>SUMIFS(C19:C32,$F$19:$F$32,"&lt;&gt;")</f>
        <v>382000</v>
      </c>
      <c r="D33" s="107">
        <f>SUMIFS(D19:D32,$F$19:$F$32,"&lt;&gt;")</f>
        <v>72580</v>
      </c>
      <c r="E33" s="108">
        <f>SUMIFS(E19:E32,$F$19:$F$32,"&lt;&gt;")</f>
        <v>454580</v>
      </c>
      <c r="F33" s="75"/>
      <c r="G33" s="65"/>
      <c r="H33" s="66"/>
    </row>
    <row r="34" ht="38" customHeight="1" spans="1:8">
      <c r="A34" s="109" t="s">
        <v>136</v>
      </c>
      <c r="B34" s="110"/>
      <c r="C34" s="110"/>
      <c r="D34" s="110"/>
      <c r="E34" s="111"/>
      <c r="F34" s="75"/>
      <c r="G34" s="65"/>
      <c r="H34" s="66"/>
    </row>
    <row r="35" ht="15.75" spans="1:8">
      <c r="A35" s="112" t="s">
        <v>137</v>
      </c>
      <c r="B35" s="113" t="s">
        <v>138</v>
      </c>
      <c r="C35" s="114">
        <f>C36+C37</f>
        <v>7639369.576</v>
      </c>
      <c r="D35" s="114">
        <f>D36+D37</f>
        <v>1451480.22</v>
      </c>
      <c r="E35" s="115">
        <f>E36+E37</f>
        <v>9090849.796</v>
      </c>
      <c r="F35" s="75"/>
      <c r="G35" s="65"/>
      <c r="H35" s="66"/>
    </row>
    <row r="36" ht="15.75" spans="1:8">
      <c r="A36" s="116" t="str">
        <f>A35&amp;".1"</f>
        <v>4.1.1</v>
      </c>
      <c r="B36" s="117" t="s">
        <v>139</v>
      </c>
      <c r="C36" s="118">
        <f>'Anexa 2.2 b'!L30</f>
        <v>7491073.576</v>
      </c>
      <c r="D36" s="114">
        <f>ROUND(0.19*C36,2)</f>
        <v>1423303.98</v>
      </c>
      <c r="E36" s="115">
        <f>D36+C36</f>
        <v>8914377.556</v>
      </c>
      <c r="F36" s="75" t="s">
        <v>96</v>
      </c>
      <c r="G36" s="65" t="s">
        <v>97</v>
      </c>
      <c r="H36" s="65" t="s">
        <v>97</v>
      </c>
    </row>
    <row r="37" ht="15.75" spans="1:8">
      <c r="A37" s="116" t="str">
        <f>A35&amp;".2"</f>
        <v>4.1.2</v>
      </c>
      <c r="B37" s="119" t="s">
        <v>140</v>
      </c>
      <c r="C37" s="118">
        <f>'Anexa 2.2 b'!L31</f>
        <v>148296</v>
      </c>
      <c r="D37" s="114">
        <f>ROUND(0.19*C37,2)</f>
        <v>28176.24</v>
      </c>
      <c r="E37" s="115">
        <f>D37+C37</f>
        <v>176472.24</v>
      </c>
      <c r="F37" s="75" t="s">
        <v>96</v>
      </c>
      <c r="G37" s="65" t="s">
        <v>93</v>
      </c>
      <c r="H37" s="65" t="s">
        <v>97</v>
      </c>
    </row>
    <row r="38" ht="31.5" spans="1:12">
      <c r="A38" s="112" t="s">
        <v>141</v>
      </c>
      <c r="B38" s="113" t="s">
        <v>142</v>
      </c>
      <c r="C38" s="114">
        <f>C39+C40</f>
        <v>0</v>
      </c>
      <c r="D38" s="114">
        <f>D39+D40</f>
        <v>0</v>
      </c>
      <c r="E38" s="115">
        <f>E39+E40</f>
        <v>0</v>
      </c>
      <c r="F38" s="75"/>
      <c r="G38" s="65"/>
      <c r="H38" s="65"/>
      <c r="L38" s="126"/>
    </row>
    <row r="39" ht="15.75" spans="1:13">
      <c r="A39" s="116" t="str">
        <f>A38&amp;".1"</f>
        <v>4.2.1</v>
      </c>
      <c r="B39" s="117" t="s">
        <v>139</v>
      </c>
      <c r="C39" s="118">
        <v>0</v>
      </c>
      <c r="D39" s="114">
        <f>ROUND(0.19*C39,2)</f>
        <v>0</v>
      </c>
      <c r="E39" s="115">
        <f>D39+C39</f>
        <v>0</v>
      </c>
      <c r="F39" s="75" t="s">
        <v>96</v>
      </c>
      <c r="G39" s="65" t="s">
        <v>97</v>
      </c>
      <c r="H39" s="65" t="s">
        <v>97</v>
      </c>
      <c r="M39" s="124"/>
    </row>
    <row r="40" ht="15.75" spans="1:13">
      <c r="A40" s="116" t="str">
        <f>A38&amp;".2"</f>
        <v>4.2.2</v>
      </c>
      <c r="B40" s="119" t="s">
        <v>140</v>
      </c>
      <c r="C40" s="118">
        <v>0</v>
      </c>
      <c r="D40" s="114">
        <f>ROUND(0.19*C40,2)</f>
        <v>0</v>
      </c>
      <c r="E40" s="115">
        <f>D40+C40</f>
        <v>0</v>
      </c>
      <c r="F40" s="75" t="s">
        <v>96</v>
      </c>
      <c r="G40" s="65" t="s">
        <v>93</v>
      </c>
      <c r="H40" s="65" t="s">
        <v>97</v>
      </c>
      <c r="M40" s="127"/>
    </row>
    <row r="41" ht="31.5" spans="1:8">
      <c r="A41" s="112" t="s">
        <v>143</v>
      </c>
      <c r="B41" s="113" t="s">
        <v>144</v>
      </c>
      <c r="C41" s="114">
        <f>C42+C43</f>
        <v>0</v>
      </c>
      <c r="D41" s="114">
        <f>D42+D43</f>
        <v>0</v>
      </c>
      <c r="E41" s="115">
        <f>E42+E43</f>
        <v>0</v>
      </c>
      <c r="F41" s="75"/>
      <c r="G41" s="65"/>
      <c r="H41" s="65"/>
    </row>
    <row r="42" ht="15.75" spans="1:8">
      <c r="A42" s="116" t="str">
        <f>A41&amp;".1"</f>
        <v>4.3.1</v>
      </c>
      <c r="B42" s="117" t="s">
        <v>139</v>
      </c>
      <c r="C42" s="118">
        <f>C39/0.1*0.9</f>
        <v>0</v>
      </c>
      <c r="D42" s="114">
        <f>ROUND(0.19*C42,2)</f>
        <v>0</v>
      </c>
      <c r="E42" s="115">
        <f>D42+C42</f>
        <v>0</v>
      </c>
      <c r="F42" s="75" t="s">
        <v>96</v>
      </c>
      <c r="G42" s="65" t="s">
        <v>97</v>
      </c>
      <c r="H42" s="65" t="s">
        <v>93</v>
      </c>
    </row>
    <row r="43" ht="15.75" spans="1:11">
      <c r="A43" s="116" t="str">
        <f>A41&amp;".2"</f>
        <v>4.3.2</v>
      </c>
      <c r="B43" s="119" t="s">
        <v>140</v>
      </c>
      <c r="C43" s="118">
        <f>C40/0.1*0.9</f>
        <v>0</v>
      </c>
      <c r="D43" s="114">
        <f>ROUND(0.19*C43,2)</f>
        <v>0</v>
      </c>
      <c r="E43" s="115">
        <f>D43+C43</f>
        <v>0</v>
      </c>
      <c r="F43" s="75" t="s">
        <v>96</v>
      </c>
      <c r="G43" s="65" t="s">
        <v>93</v>
      </c>
      <c r="H43" s="65" t="s">
        <v>93</v>
      </c>
      <c r="K43" s="124"/>
    </row>
    <row r="44" s="32" customFormat="1" ht="47.25" spans="1:36">
      <c r="A44" s="112" t="s">
        <v>145</v>
      </c>
      <c r="B44" s="113" t="s">
        <v>146</v>
      </c>
      <c r="C44" s="114">
        <f>C45+C46</f>
        <v>0</v>
      </c>
      <c r="D44" s="114">
        <f>D45+D46</f>
        <v>0</v>
      </c>
      <c r="E44" s="115">
        <f>E45+E46</f>
        <v>0</v>
      </c>
      <c r="F44" s="64"/>
      <c r="G44" s="65"/>
      <c r="H44" s="65"/>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row>
    <row r="45" ht="15.75" spans="1:11">
      <c r="A45" s="116" t="str">
        <f>A44&amp;".1"</f>
        <v>4.4.1</v>
      </c>
      <c r="B45" s="117" t="s">
        <v>139</v>
      </c>
      <c r="C45" s="118">
        <v>0</v>
      </c>
      <c r="D45" s="114">
        <f>ROUND(0.19*C45,2)</f>
        <v>0</v>
      </c>
      <c r="E45" s="115">
        <f>D45+C45</f>
        <v>0</v>
      </c>
      <c r="F45" s="75" t="s">
        <v>96</v>
      </c>
      <c r="G45" s="65" t="s">
        <v>97</v>
      </c>
      <c r="H45" s="65" t="s">
        <v>93</v>
      </c>
      <c r="K45" s="124"/>
    </row>
    <row r="46" ht="15.75" spans="1:8">
      <c r="A46" s="116" t="str">
        <f>A44&amp;".2"</f>
        <v>4.4.2</v>
      </c>
      <c r="B46" s="119" t="s">
        <v>140</v>
      </c>
      <c r="C46" s="118">
        <v>0</v>
      </c>
      <c r="D46" s="114">
        <f>ROUND(0.19*C46,2)</f>
        <v>0</v>
      </c>
      <c r="E46" s="115">
        <f>D46+C46</f>
        <v>0</v>
      </c>
      <c r="F46" s="75" t="s">
        <v>96</v>
      </c>
      <c r="G46" s="65" t="s">
        <v>93</v>
      </c>
      <c r="H46" s="65" t="s">
        <v>93</v>
      </c>
    </row>
    <row r="47" ht="15.75" spans="1:8">
      <c r="A47" s="112" t="s">
        <v>147</v>
      </c>
      <c r="B47" s="113" t="s">
        <v>148</v>
      </c>
      <c r="C47" s="114">
        <f>C48+C49</f>
        <v>0</v>
      </c>
      <c r="D47" s="114">
        <f>D48+D49</f>
        <v>0</v>
      </c>
      <c r="E47" s="115">
        <f>E48+E49</f>
        <v>0</v>
      </c>
      <c r="F47" s="75"/>
      <c r="G47" s="65"/>
      <c r="H47" s="65"/>
    </row>
    <row r="48" ht="15.75" spans="1:8">
      <c r="A48" s="116" t="str">
        <f>A47&amp;".1"</f>
        <v>4.5.1</v>
      </c>
      <c r="B48" s="117" t="s">
        <v>139</v>
      </c>
      <c r="C48" s="118">
        <v>0</v>
      </c>
      <c r="D48" s="114">
        <f>ROUND(0.19*C48,2)</f>
        <v>0</v>
      </c>
      <c r="E48" s="115">
        <f>D48+C48</f>
        <v>0</v>
      </c>
      <c r="F48" s="75" t="s">
        <v>96</v>
      </c>
      <c r="G48" s="65" t="s">
        <v>97</v>
      </c>
      <c r="H48" s="65" t="s">
        <v>93</v>
      </c>
    </row>
    <row r="49" ht="15.75" spans="1:8">
      <c r="A49" s="116" t="str">
        <f>A47&amp;".2"</f>
        <v>4.5.2</v>
      </c>
      <c r="B49" s="119" t="s">
        <v>140</v>
      </c>
      <c r="C49" s="118">
        <v>0</v>
      </c>
      <c r="D49" s="114">
        <f>ROUND(0.19*C49,2)</f>
        <v>0</v>
      </c>
      <c r="E49" s="115">
        <f>D49+C49</f>
        <v>0</v>
      </c>
      <c r="F49" s="75" t="s">
        <v>96</v>
      </c>
      <c r="G49" s="65" t="s">
        <v>93</v>
      </c>
      <c r="H49" s="65" t="s">
        <v>93</v>
      </c>
    </row>
    <row r="50" ht="15.75" spans="1:8">
      <c r="A50" s="112" t="s">
        <v>149</v>
      </c>
      <c r="B50" s="113" t="s">
        <v>150</v>
      </c>
      <c r="C50" s="114">
        <f>C51+C52</f>
        <v>0</v>
      </c>
      <c r="D50" s="114">
        <f>D51+D52</f>
        <v>0</v>
      </c>
      <c r="E50" s="115">
        <f>E51+E52</f>
        <v>0</v>
      </c>
      <c r="F50" s="75"/>
      <c r="G50" s="65"/>
      <c r="H50" s="65"/>
    </row>
    <row r="51" ht="15.75" spans="1:8">
      <c r="A51" s="116" t="str">
        <f>A50&amp;".1"</f>
        <v>4.6.1</v>
      </c>
      <c r="B51" s="117" t="s">
        <v>139</v>
      </c>
      <c r="C51" s="118">
        <v>0</v>
      </c>
      <c r="D51" s="114">
        <f>ROUND(0.19*C51,2)</f>
        <v>0</v>
      </c>
      <c r="E51" s="115">
        <f>D51+C51</f>
        <v>0</v>
      </c>
      <c r="F51" s="75" t="s">
        <v>96</v>
      </c>
      <c r="G51" s="65" t="s">
        <v>97</v>
      </c>
      <c r="H51" s="65" t="s">
        <v>93</v>
      </c>
    </row>
    <row r="52" ht="15.75" spans="1:14">
      <c r="A52" s="116" t="str">
        <f>A50&amp;".2"</f>
        <v>4.6.2</v>
      </c>
      <c r="B52" s="119" t="s">
        <v>140</v>
      </c>
      <c r="C52" s="118">
        <v>0</v>
      </c>
      <c r="D52" s="114">
        <f>ROUND(0.19*C52,2)</f>
        <v>0</v>
      </c>
      <c r="E52" s="115">
        <f>D52+C52</f>
        <v>0</v>
      </c>
      <c r="F52" s="75" t="s">
        <v>96</v>
      </c>
      <c r="G52" s="65" t="s">
        <v>93</v>
      </c>
      <c r="H52" s="65" t="s">
        <v>93</v>
      </c>
      <c r="N52" s="124"/>
    </row>
    <row r="53" ht="16.5" spans="1:10">
      <c r="A53" s="84"/>
      <c r="B53" s="85" t="s">
        <v>151</v>
      </c>
      <c r="C53" s="120">
        <f>SUMIFS(C35:C52,$F$35:$F$52,"&lt;&gt;")</f>
        <v>7639369.576</v>
      </c>
      <c r="D53" s="120">
        <f>SUMIFS(D35:D52,$F$35:$F$52,"&lt;&gt;")</f>
        <v>1451480.22</v>
      </c>
      <c r="E53" s="121">
        <f>SUMIFS(E35:E52,$F$35:$F$52,"&lt;&gt;")</f>
        <v>9090849.796</v>
      </c>
      <c r="F53" s="75"/>
      <c r="G53" s="65"/>
      <c r="H53" s="65"/>
      <c r="J53" s="127"/>
    </row>
    <row r="54" ht="39" customHeight="1" spans="1:8">
      <c r="A54" s="67" t="s">
        <v>152</v>
      </c>
      <c r="B54" s="68"/>
      <c r="C54" s="68"/>
      <c r="D54" s="68"/>
      <c r="E54" s="69"/>
      <c r="F54" s="75"/>
      <c r="G54" s="65"/>
      <c r="H54" s="65"/>
    </row>
    <row r="55" ht="15" customHeight="1" spans="1:8">
      <c r="A55" s="76" t="s">
        <v>153</v>
      </c>
      <c r="B55" s="77" t="s">
        <v>154</v>
      </c>
      <c r="C55" s="91">
        <f>C56+C57</f>
        <v>50000</v>
      </c>
      <c r="D55" s="91">
        <f>D56+D57</f>
        <v>9500</v>
      </c>
      <c r="E55" s="92">
        <f>E56+E57</f>
        <v>59500</v>
      </c>
      <c r="F55" s="75"/>
      <c r="G55" s="65"/>
      <c r="H55" s="65"/>
    </row>
    <row r="56" ht="31.5" spans="1:8">
      <c r="A56" s="94" t="s">
        <v>155</v>
      </c>
      <c r="B56" s="96" t="s">
        <v>156</v>
      </c>
      <c r="C56" s="82">
        <v>50000</v>
      </c>
      <c r="D56" s="91">
        <f>ROUND(0.19*C56,2)</f>
        <v>9500</v>
      </c>
      <c r="E56" s="92">
        <f>D56+C56</f>
        <v>59500</v>
      </c>
      <c r="F56" s="75" t="s">
        <v>96</v>
      </c>
      <c r="G56" s="65" t="s">
        <v>97</v>
      </c>
      <c r="H56" s="65" t="s">
        <v>97</v>
      </c>
    </row>
    <row r="57" ht="15.75" customHeight="1" spans="1:8">
      <c r="A57" s="94" t="s">
        <v>157</v>
      </c>
      <c r="B57" s="95" t="s">
        <v>158</v>
      </c>
      <c r="C57" s="82">
        <v>0</v>
      </c>
      <c r="D57" s="91">
        <f>ROUND(0.19*C57,2)</f>
        <v>0</v>
      </c>
      <c r="E57" s="92">
        <f>D57+C57</f>
        <v>0</v>
      </c>
      <c r="F57" s="75" t="s">
        <v>92</v>
      </c>
      <c r="G57" s="65" t="s">
        <v>97</v>
      </c>
      <c r="H57" s="65" t="s">
        <v>93</v>
      </c>
    </row>
    <row r="58" ht="26.25" customHeight="1" spans="1:8">
      <c r="A58" s="76" t="s">
        <v>159</v>
      </c>
      <c r="B58" s="81" t="s">
        <v>160</v>
      </c>
      <c r="C58" s="91">
        <f>SUM(C59:C63)</f>
        <v>89153.465336</v>
      </c>
      <c r="D58" s="91">
        <f>SUM(D59:D63)</f>
        <v>16939.16</v>
      </c>
      <c r="E58" s="92">
        <f>SUM(E59:E63)</f>
        <v>106092.625336</v>
      </c>
      <c r="F58" s="75"/>
      <c r="G58" s="65"/>
      <c r="H58" s="65"/>
    </row>
    <row r="59" ht="31.5" spans="1:8">
      <c r="A59" s="122" t="s">
        <v>161</v>
      </c>
      <c r="B59" s="123" t="s">
        <v>162</v>
      </c>
      <c r="C59" s="82">
        <v>0</v>
      </c>
      <c r="D59" s="91">
        <f t="shared" ref="D59:D65" si="2">ROUND(0.19*C59,2)</f>
        <v>0</v>
      </c>
      <c r="E59" s="92">
        <f t="shared" ref="E59:E65" si="3">D59+C59</f>
        <v>0</v>
      </c>
      <c r="F59" s="75" t="s">
        <v>92</v>
      </c>
      <c r="G59" s="65" t="s">
        <v>97</v>
      </c>
      <c r="H59" s="65" t="s">
        <v>93</v>
      </c>
    </row>
    <row r="60" s="33" customFormat="1" ht="31.5" spans="1:8">
      <c r="A60" s="122" t="s">
        <v>163</v>
      </c>
      <c r="B60" s="123" t="s">
        <v>164</v>
      </c>
      <c r="C60" s="82">
        <f>C72*0.005</f>
        <v>38478.84788</v>
      </c>
      <c r="D60" s="91">
        <f t="shared" si="2"/>
        <v>7310.98</v>
      </c>
      <c r="E60" s="92">
        <f t="shared" si="3"/>
        <v>45789.82788</v>
      </c>
      <c r="F60" s="75" t="s">
        <v>96</v>
      </c>
      <c r="G60" s="65" t="s">
        <v>97</v>
      </c>
      <c r="H60" s="65" t="s">
        <v>93</v>
      </c>
    </row>
    <row r="61" s="33" customFormat="1" ht="47.25" spans="1:8">
      <c r="A61" s="122" t="s">
        <v>165</v>
      </c>
      <c r="B61" s="123" t="s">
        <v>166</v>
      </c>
      <c r="C61" s="82">
        <f>C72*0.001</f>
        <v>7695.769576</v>
      </c>
      <c r="D61" s="91">
        <f t="shared" si="2"/>
        <v>1462.2</v>
      </c>
      <c r="E61" s="92">
        <f t="shared" si="3"/>
        <v>9157.969576</v>
      </c>
      <c r="F61" s="75" t="s">
        <v>96</v>
      </c>
      <c r="G61" s="65" t="s">
        <v>97</v>
      </c>
      <c r="H61" s="65" t="s">
        <v>93</v>
      </c>
    </row>
    <row r="62" s="33" customFormat="1" ht="31.5" spans="1:8">
      <c r="A62" s="122" t="s">
        <v>167</v>
      </c>
      <c r="B62" s="123" t="s">
        <v>168</v>
      </c>
      <c r="C62" s="82">
        <f>C60</f>
        <v>38478.84788</v>
      </c>
      <c r="D62" s="91">
        <f t="shared" si="2"/>
        <v>7310.98</v>
      </c>
      <c r="E62" s="92">
        <f t="shared" si="3"/>
        <v>45789.82788</v>
      </c>
      <c r="F62" s="75" t="s">
        <v>96</v>
      </c>
      <c r="G62" s="65" t="s">
        <v>97</v>
      </c>
      <c r="H62" s="65" t="s">
        <v>93</v>
      </c>
    </row>
    <row r="63" ht="31.5" spans="1:8">
      <c r="A63" s="122" t="s">
        <v>169</v>
      </c>
      <c r="B63" s="123" t="s">
        <v>170</v>
      </c>
      <c r="C63" s="82">
        <v>4500</v>
      </c>
      <c r="D63" s="91">
        <f t="shared" si="2"/>
        <v>855</v>
      </c>
      <c r="E63" s="92">
        <f t="shared" si="3"/>
        <v>5355</v>
      </c>
      <c r="F63" s="75" t="s">
        <v>92</v>
      </c>
      <c r="G63" s="65" t="s">
        <v>97</v>
      </c>
      <c r="H63" s="65" t="s">
        <v>93</v>
      </c>
    </row>
    <row r="64" ht="15.75" spans="1:8">
      <c r="A64" s="76" t="s">
        <v>171</v>
      </c>
      <c r="B64" s="81" t="s">
        <v>172</v>
      </c>
      <c r="C64" s="82">
        <v>50000</v>
      </c>
      <c r="D64" s="91">
        <f t="shared" si="2"/>
        <v>9500</v>
      </c>
      <c r="E64" s="92">
        <f t="shared" si="3"/>
        <v>59500</v>
      </c>
      <c r="F64" s="75" t="s">
        <v>96</v>
      </c>
      <c r="G64" s="65" t="s">
        <v>97</v>
      </c>
      <c r="H64" s="65" t="s">
        <v>93</v>
      </c>
    </row>
    <row r="65" ht="15.75" spans="1:8">
      <c r="A65" s="83" t="s">
        <v>173</v>
      </c>
      <c r="B65" s="81" t="s">
        <v>174</v>
      </c>
      <c r="C65" s="82">
        <v>0</v>
      </c>
      <c r="D65" s="91">
        <f t="shared" si="2"/>
        <v>0</v>
      </c>
      <c r="E65" s="92">
        <f t="shared" si="3"/>
        <v>0</v>
      </c>
      <c r="F65" s="75" t="s">
        <v>92</v>
      </c>
      <c r="G65" s="65" t="s">
        <v>97</v>
      </c>
      <c r="H65" s="65" t="s">
        <v>93</v>
      </c>
    </row>
    <row r="66" ht="16.5" spans="1:8">
      <c r="A66" s="84"/>
      <c r="B66" s="85" t="s">
        <v>175</v>
      </c>
      <c r="C66" s="120">
        <f>SUMIFS(C55:C65,$F$55:$F$65,"&lt;&gt;")</f>
        <v>189153.465336</v>
      </c>
      <c r="D66" s="120">
        <f>SUMIFS(D55:D65,$F$55:$F$65,"&lt;&gt;")</f>
        <v>35939.16</v>
      </c>
      <c r="E66" s="121">
        <f>SUMIFS(E55:E65,$F$55:$F$65,"&lt;&gt;")</f>
        <v>225092.625336</v>
      </c>
      <c r="F66" s="75"/>
      <c r="G66" s="65"/>
      <c r="H66" s="65"/>
    </row>
    <row r="67" ht="37" customHeight="1" spans="1:8">
      <c r="A67" s="67" t="s">
        <v>176</v>
      </c>
      <c r="B67" s="68"/>
      <c r="C67" s="68"/>
      <c r="D67" s="68"/>
      <c r="E67" s="69"/>
      <c r="F67" s="75"/>
      <c r="G67" s="65"/>
      <c r="H67" s="65"/>
    </row>
    <row r="68" ht="15.75" spans="1:8">
      <c r="A68" s="76" t="s">
        <v>177</v>
      </c>
      <c r="B68" s="81" t="s">
        <v>178</v>
      </c>
      <c r="C68" s="82">
        <v>0</v>
      </c>
      <c r="D68" s="91">
        <f>0.19*C68</f>
        <v>0</v>
      </c>
      <c r="E68" s="92">
        <f>C68*1.19</f>
        <v>0</v>
      </c>
      <c r="F68" s="75" t="s">
        <v>92</v>
      </c>
      <c r="G68" s="65" t="s">
        <v>97</v>
      </c>
      <c r="H68" s="65" t="s">
        <v>97</v>
      </c>
    </row>
    <row r="69" ht="15.75" spans="1:8">
      <c r="A69" s="76" t="s">
        <v>179</v>
      </c>
      <c r="B69" s="81" t="s">
        <v>180</v>
      </c>
      <c r="C69" s="82">
        <v>0</v>
      </c>
      <c r="D69" s="91">
        <f>ROUND(0.19*C69,2)</f>
        <v>0</v>
      </c>
      <c r="E69" s="92">
        <f>D69+C69</f>
        <v>0</v>
      </c>
      <c r="F69" s="75" t="s">
        <v>96</v>
      </c>
      <c r="G69" s="65" t="s">
        <v>97</v>
      </c>
      <c r="H69" s="65" t="s">
        <v>97</v>
      </c>
    </row>
    <row r="70" ht="13.15" customHeight="1" spans="1:8">
      <c r="A70" s="84"/>
      <c r="B70" s="85" t="s">
        <v>181</v>
      </c>
      <c r="C70" s="120">
        <f>SUMIFS(C68:C69,$F$68:$F$69,"&lt;&gt;")</f>
        <v>0</v>
      </c>
      <c r="D70" s="120">
        <f>SUMIFS(D68:D69,$F$68:$F$69,"&lt;&gt;")</f>
        <v>0</v>
      </c>
      <c r="E70" s="121">
        <f>SUMIFS(E68:E69,$F$68:$F$69,"&lt;&gt;")</f>
        <v>0</v>
      </c>
      <c r="F70" s="75"/>
      <c r="G70" s="65"/>
      <c r="H70" s="66"/>
    </row>
    <row r="71" ht="30" customHeight="1" spans="1:8">
      <c r="A71" s="129"/>
      <c r="B71" s="130" t="s">
        <v>182</v>
      </c>
      <c r="C71" s="131">
        <f>SUMIFS(C10:C70,$F$10:$F$70,"&lt;&gt;")</f>
        <v>8216923.041336</v>
      </c>
      <c r="D71" s="131">
        <f>SUMIFS(D10:D70,$F$10:$F$70,"&lt;&gt;")</f>
        <v>1561215.38</v>
      </c>
      <c r="E71" s="132">
        <f>SUMIFS(E10:E70,$F$10:$F$70,"&lt;&gt;")</f>
        <v>9778138.421336</v>
      </c>
      <c r="F71" s="75"/>
      <c r="G71" s="65"/>
      <c r="H71" s="66"/>
    </row>
    <row r="72" ht="39" customHeight="1" spans="1:8">
      <c r="A72" s="133"/>
      <c r="B72" s="134" t="s">
        <v>183</v>
      </c>
      <c r="C72" s="131">
        <f>SUMIFS(C10:C70,$H$10:$H$70,"da")</f>
        <v>7695769.576</v>
      </c>
      <c r="D72" s="131">
        <f>SUMIFS(D10:D70,$H$10:$H$70,"da")</f>
        <v>1462196.22</v>
      </c>
      <c r="E72" s="132">
        <f>SUMIFS(E10:E70,$H$10:$H$70,"da")</f>
        <v>9157965.796</v>
      </c>
      <c r="F72" s="75"/>
      <c r="G72" s="65"/>
      <c r="H72" s="66"/>
    </row>
    <row r="73" spans="1:6">
      <c r="A73" s="135"/>
      <c r="B73" s="136"/>
      <c r="C73" s="137"/>
      <c r="D73" s="137"/>
      <c r="E73" s="137"/>
      <c r="F73" s="138"/>
    </row>
    <row r="74" spans="1:6">
      <c r="A74" s="135"/>
      <c r="B74" s="136"/>
      <c r="C74" s="137"/>
      <c r="D74" s="137"/>
      <c r="E74" s="137"/>
      <c r="F74" s="138"/>
    </row>
    <row r="75" spans="1:6">
      <c r="A75" s="135"/>
      <c r="B75" s="136"/>
      <c r="C75" s="137"/>
      <c r="D75" s="137"/>
      <c r="E75" s="137"/>
      <c r="F75" s="138"/>
    </row>
    <row r="76" ht="15.75" spans="1:6">
      <c r="A76" s="135"/>
      <c r="B76" s="139" t="s">
        <v>184</v>
      </c>
      <c r="C76" s="140">
        <f>C77+C78</f>
        <v>9778138.421336</v>
      </c>
      <c r="D76" s="137"/>
      <c r="E76" s="137"/>
      <c r="F76" s="138"/>
    </row>
    <row r="77" ht="21" customHeight="1" spans="1:6">
      <c r="A77" s="135"/>
      <c r="B77" s="141" t="s">
        <v>96</v>
      </c>
      <c r="C77" s="142">
        <f>SUMIFS(E10:E69,F10:F69,"=buget de stat")</f>
        <v>9427683.421336</v>
      </c>
      <c r="D77" s="137"/>
      <c r="E77" s="137"/>
      <c r="F77" s="138"/>
    </row>
    <row r="78" ht="21" customHeight="1" spans="1:6">
      <c r="A78" s="135"/>
      <c r="B78" s="141" t="s">
        <v>92</v>
      </c>
      <c r="C78" s="143">
        <f>SUMIFS(E10:E69,F10:F69,"=buget local")</f>
        <v>350455</v>
      </c>
      <c r="D78" s="137"/>
      <c r="E78" s="137"/>
      <c r="F78" s="138"/>
    </row>
    <row r="79" spans="1:6">
      <c r="A79" s="44"/>
      <c r="B79" s="144"/>
      <c r="C79" s="144"/>
      <c r="D79" s="145"/>
      <c r="E79" s="145"/>
      <c r="F79" s="138"/>
    </row>
    <row r="80" ht="31.5" spans="1:6">
      <c r="A80" s="44"/>
      <c r="B80" s="146" t="s">
        <v>185</v>
      </c>
      <c r="C80" s="147" t="s">
        <v>186</v>
      </c>
      <c r="D80" s="147" t="s">
        <v>187</v>
      </c>
      <c r="E80" s="148"/>
      <c r="F80" s="149"/>
    </row>
    <row r="81" ht="15.75" spans="1:6">
      <c r="A81" s="44"/>
      <c r="B81" s="141" t="s">
        <v>188</v>
      </c>
      <c r="C81" s="142">
        <f>SUMIFS(C35:C52,G35:G52,"=da")</f>
        <v>7491073.576</v>
      </c>
      <c r="D81" s="142">
        <f>SUMIFS(C35:C52,G35:G52,"=nu")</f>
        <v>148296</v>
      </c>
      <c r="E81" s="148"/>
      <c r="F81" s="149"/>
    </row>
    <row r="82" ht="15.75" spans="1:6">
      <c r="A82" s="44"/>
      <c r="B82" s="141" t="s">
        <v>189</v>
      </c>
      <c r="C82" s="142">
        <f>(SUMIFS(C35:C52,G35:G52,"=da")/((SUMIFS(C35:C52,G35:G52,"=da")+(SUMIFS(C35:C52,G35:G52,"=nu")))))*((SUMIFS(C10:C69,G10:G69,"=da")+(SUMIFS(C10:C69,G10:G69,"=nu"))))</f>
        <v>8057415.53129667</v>
      </c>
      <c r="D82" s="142">
        <f>(SUMIFS(C35:C52,G35:G52,"=nu")/((SUMIFS(C35:C52,G35:G52,"=da")+(SUMIFS(C35:C52,G35:G52,"=nu")))))*((SUMIFS(C10:C69,G10:G69,"=da")+(SUMIFS(C10:C69,G10:G69,"=nu"))))</f>
        <v>159507.510039329</v>
      </c>
      <c r="E82" s="148"/>
      <c r="F82" s="149"/>
    </row>
    <row r="83" ht="15.75" spans="1:6">
      <c r="A83" s="44"/>
      <c r="B83" s="141" t="s">
        <v>190</v>
      </c>
      <c r="C83" s="142">
        <f>C82/C88</f>
        <v>7324.9232102697</v>
      </c>
      <c r="D83" s="142">
        <f>D82/C88</f>
        <v>145.006827308481</v>
      </c>
      <c r="E83" s="148"/>
      <c r="F83" s="149"/>
    </row>
    <row r="84" ht="15.75" spans="1:6">
      <c r="A84" s="44"/>
      <c r="B84" s="141" t="s">
        <v>191</v>
      </c>
      <c r="C84" s="142">
        <f>C82/C88/C87</f>
        <v>1481.81809562019</v>
      </c>
      <c r="D84" s="142">
        <f>D82/C88/C87</f>
        <v>29.334606592588</v>
      </c>
      <c r="E84" s="148"/>
      <c r="F84" s="149"/>
    </row>
    <row r="85" ht="15.75" spans="1:6">
      <c r="A85" s="44"/>
      <c r="D85" s="150"/>
      <c r="E85" s="150"/>
      <c r="F85" s="151"/>
    </row>
    <row r="86" ht="15.75" spans="1:6">
      <c r="A86" s="152"/>
      <c r="B86" s="141" t="s">
        <v>192</v>
      </c>
      <c r="C86" s="153" t="s">
        <v>193</v>
      </c>
      <c r="D86" s="154"/>
      <c r="E86" s="154"/>
      <c r="F86" s="151"/>
    </row>
    <row r="87" ht="15.75" spans="1:6">
      <c r="A87" s="155"/>
      <c r="B87" s="141" t="s">
        <v>194</v>
      </c>
      <c r="C87" s="156">
        <v>4.9432</v>
      </c>
      <c r="D87" s="150"/>
      <c r="E87" s="150"/>
      <c r="F87" s="151"/>
    </row>
    <row r="88" ht="15.75" spans="1:6">
      <c r="A88" s="155"/>
      <c r="B88" s="157" t="s">
        <v>195</v>
      </c>
      <c r="C88" s="158">
        <v>1100</v>
      </c>
      <c r="D88" s="159"/>
      <c r="E88" s="159"/>
      <c r="F88" s="151"/>
    </row>
    <row r="89" ht="15.75" spans="1:5">
      <c r="A89" s="155"/>
      <c r="C89" s="148"/>
      <c r="D89" s="148"/>
      <c r="E89" s="148"/>
    </row>
    <row r="90" spans="1:1">
      <c r="A90" s="155"/>
    </row>
    <row r="91" spans="1:5">
      <c r="A91" s="155"/>
      <c r="B91" s="160"/>
      <c r="C91" s="161"/>
      <c r="D91" s="162"/>
      <c r="E91" s="162"/>
    </row>
    <row r="92" ht="15.75" spans="1:5">
      <c r="A92" s="163"/>
      <c r="B92" s="164" t="s">
        <v>196</v>
      </c>
      <c r="C92" s="161"/>
      <c r="D92" s="162"/>
      <c r="E92" s="165" t="s">
        <v>197</v>
      </c>
    </row>
    <row r="93" spans="1:5">
      <c r="A93" s="166"/>
      <c r="B93" s="166" t="s">
        <v>54</v>
      </c>
      <c r="C93" s="166"/>
      <c r="D93" s="166"/>
      <c r="E93" s="166" t="s">
        <v>198</v>
      </c>
    </row>
    <row r="94" spans="1:5">
      <c r="A94" s="166"/>
      <c r="B94" s="166"/>
      <c r="C94" s="166"/>
      <c r="D94" s="166"/>
      <c r="E94" s="166"/>
    </row>
    <row r="95" spans="1:5">
      <c r="A95" s="166"/>
      <c r="B95" s="166"/>
      <c r="C95" s="166"/>
      <c r="D95" s="166"/>
      <c r="E95" s="166"/>
    </row>
    <row r="96" spans="1:5">
      <c r="A96" s="166"/>
      <c r="B96" s="166"/>
      <c r="C96" s="166"/>
      <c r="D96" s="166"/>
      <c r="E96" s="166"/>
    </row>
    <row r="97" spans="1:5">
      <c r="A97" s="166"/>
      <c r="B97" s="166"/>
      <c r="C97" s="166"/>
      <c r="D97" s="166"/>
      <c r="E97" s="166"/>
    </row>
    <row r="98" spans="1:5">
      <c r="A98" s="166"/>
      <c r="B98" s="166"/>
      <c r="C98" s="166"/>
      <c r="D98" s="166"/>
      <c r="E98" s="166"/>
    </row>
    <row r="99" spans="1:5">
      <c r="A99" s="166"/>
      <c r="B99" s="166"/>
      <c r="C99" s="166"/>
      <c r="D99" s="166"/>
      <c r="E99" s="166"/>
    </row>
    <row r="100" spans="1:5">
      <c r="A100" s="166"/>
      <c r="B100" s="166"/>
      <c r="C100" s="166"/>
      <c r="D100" s="166"/>
      <c r="E100" s="166"/>
    </row>
  </sheetData>
  <mergeCells count="13">
    <mergeCell ref="A2:E2"/>
    <mergeCell ref="C5:E5"/>
    <mergeCell ref="A9:E9"/>
    <mergeCell ref="A15:E15"/>
    <mergeCell ref="A18:E18"/>
    <mergeCell ref="A34:E34"/>
    <mergeCell ref="A54:E54"/>
    <mergeCell ref="A67:E67"/>
    <mergeCell ref="A5:A7"/>
    <mergeCell ref="B5:B7"/>
    <mergeCell ref="F5:F7"/>
    <mergeCell ref="G5:G7"/>
    <mergeCell ref="H5:H7"/>
  </mergeCells>
  <dataValidations count="2">
    <dataValidation type="date" operator="greaterThanOrEqual" allowBlank="1" showInputMessage="1" showErrorMessage="1" sqref="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formula1>44197</formula1>
    </dataValidation>
    <dataValidation type="list" allowBlank="1" showInputMessage="1" showErrorMessage="1" sqref="G16:H16 JC16:JD16 SY16:SZ16 ACU16:ACV16 AMQ16:AMR16 AWM16:AWN16 BGI16:BGJ16 BQE16:BQF16 CAA16:CAB16 CJW16:CJX16 CTS16:CTT16 DDO16:DDP16 DNK16:DNL16 DXG16:DXH16 EHC16:EHD16 EQY16:EQZ16 FAU16:FAV16 FKQ16:FKR16 FUM16:FUN16 GEI16:GEJ16 GOE16:GOF16 GYA16:GYB16 HHW16:HHX16 HRS16:HRT16 IBO16:IBP16 ILK16:ILL16 IVG16:IVH16 JFC16:JFD16 JOY16:JOZ16 JYU16:JYV16 KIQ16:KIR16 KSM16:KSN16 LCI16:LCJ16 LME16:LMF16 LWA16:LWB16 MFW16:MFX16 MPS16:MPT16 MZO16:MZP16 NJK16:NJL16 NTG16:NTH16 ODC16:ODD16 OMY16:OMZ16 OWU16:OWV16 PGQ16:PGR16 PQM16:PQN16 QAI16:QAJ16 QKE16:QKF16 QUA16:QUB16 RDW16:RDX16 RNS16:RNT16 RXO16:RXP16 SHK16:SHL16 SRG16:SRH16 TBC16:TBD16 TKY16:TKZ16 TUU16:TUV16 UEQ16:UER16 UOM16:UON16 UYI16:UYJ16 VIE16:VIF16 VSA16:VSB16 WBW16:WBX16 WLS16:WLT16 WVO16:WVP16 G65552:H65552 JC65552:JD65552 SY65552:SZ65552 ACU65552:ACV65552 AMQ65552:AMR65552 AWM65552:AWN65552 BGI65552:BGJ65552 BQE65552:BQF65552 CAA65552:CAB65552 CJW65552:CJX65552 CTS65552:CTT65552 DDO65552:DDP65552 DNK65552:DNL65552 DXG65552:DXH65552 EHC65552:EHD65552 EQY65552:EQZ65552 FAU65552:FAV65552 FKQ65552:FKR65552 FUM65552:FUN65552 GEI65552:GEJ65552 GOE65552:GOF65552 GYA65552:GYB65552 HHW65552:HHX65552 HRS65552:HRT65552 IBO65552:IBP65552 ILK65552:ILL65552 IVG65552:IVH65552 JFC65552:JFD65552 JOY65552:JOZ65552 JYU65552:JYV65552 KIQ65552:KIR65552 KSM65552:KSN65552 LCI65552:LCJ65552 LME65552:LMF65552 LWA65552:LWB65552 MFW65552:MFX65552 MPS65552:MPT65552 MZO65552:MZP65552 NJK65552:NJL65552 NTG65552:NTH65552 ODC65552:ODD65552 OMY65552:OMZ65552 OWU65552:OWV65552 PGQ65552:PGR65552 PQM65552:PQN65552 QAI65552:QAJ65552 QKE65552:QKF65552 QUA65552:QUB65552 RDW65552:RDX65552 RNS65552:RNT65552 RXO65552:RXP65552 SHK65552:SHL65552 SRG65552:SRH65552 TBC65552:TBD65552 TKY65552:TKZ65552 TUU65552:TUV65552 UEQ65552:UER65552 UOM65552:UON65552 UYI65552:UYJ65552 VIE65552:VIF65552 VSA65552:VSB65552 WBW65552:WBX65552 WLS65552:WLT65552 WVO65552:WVP65552 G131088:H131088 JC131088:JD131088 SY131088:SZ131088 ACU131088:ACV131088 AMQ131088:AMR131088 AWM131088:AWN131088 BGI131088:BGJ131088 BQE131088:BQF131088 CAA131088:CAB131088 CJW131088:CJX131088 CTS131088:CTT131088 DDO131088:DDP131088 DNK131088:DNL131088 DXG131088:DXH131088 EHC131088:EHD131088 EQY131088:EQZ131088 FAU131088:FAV131088 FKQ131088:FKR131088 FUM131088:FUN131088 GEI131088:GEJ131088 GOE131088:GOF131088 GYA131088:GYB131088 HHW131088:HHX131088 HRS131088:HRT131088 IBO131088:IBP131088 ILK131088:ILL131088 IVG131088:IVH131088 JFC131088:JFD131088 JOY131088:JOZ131088 JYU131088:JYV131088 KIQ131088:KIR131088 KSM131088:KSN131088 LCI131088:LCJ131088 LME131088:LMF131088 LWA131088:LWB131088 MFW131088:MFX131088 MPS131088:MPT131088 MZO131088:MZP131088 NJK131088:NJL131088 NTG131088:NTH131088 ODC131088:ODD131088 OMY131088:OMZ131088 OWU131088:OWV131088 PGQ131088:PGR131088 PQM131088:PQN131088 QAI131088:QAJ131088 QKE131088:QKF131088 QUA131088:QUB131088 RDW131088:RDX131088 RNS131088:RNT131088 RXO131088:RXP131088 SHK131088:SHL131088 SRG131088:SRH131088 TBC131088:TBD131088 TKY131088:TKZ131088 TUU131088:TUV131088 UEQ131088:UER131088 UOM131088:UON131088 UYI131088:UYJ131088 VIE131088:VIF131088 VSA131088:VSB131088 WBW131088:WBX131088 WLS131088:WLT131088 WVO131088:WVP131088 G196624:H196624 JC196624:JD196624 SY196624:SZ196624 ACU196624:ACV196624 AMQ196624:AMR196624 AWM196624:AWN196624 BGI196624:BGJ196624 BQE196624:BQF196624 CAA196624:CAB196624 CJW196624:CJX196624 CTS196624:CTT196624 DDO196624:DDP196624 DNK196624:DNL196624 DXG196624:DXH196624 EHC196624:EHD196624 EQY196624:EQZ196624 FAU196624:FAV196624 FKQ196624:FKR196624 FUM196624:FUN196624 GEI196624:GEJ196624 GOE196624:GOF196624 GYA196624:GYB196624 HHW196624:HHX196624 HRS196624:HRT196624 IBO196624:IBP196624 ILK196624:ILL196624 IVG196624:IVH196624 JFC196624:JFD196624 JOY196624:JOZ196624 JYU196624:JYV196624 KIQ196624:KIR196624 KSM196624:KSN196624 LCI196624:LCJ196624 LME196624:LMF196624 LWA196624:LWB196624 MFW196624:MFX196624 MPS196624:MPT196624 MZO196624:MZP196624 NJK196624:NJL196624 NTG196624:NTH196624 ODC196624:ODD196624 OMY196624:OMZ196624 OWU196624:OWV196624 PGQ196624:PGR196624 PQM196624:PQN196624 QAI196624:QAJ196624 QKE196624:QKF196624 QUA196624:QUB196624 RDW196624:RDX196624 RNS196624:RNT196624 RXO196624:RXP196624 SHK196624:SHL196624 SRG196624:SRH196624 TBC196624:TBD196624 TKY196624:TKZ196624 TUU196624:TUV196624 UEQ196624:UER196624 UOM196624:UON196624 UYI196624:UYJ196624 VIE196624:VIF196624 VSA196624:VSB196624 WBW196624:WBX196624 WLS196624:WLT196624 WVO196624:WVP196624 G262160:H262160 JC262160:JD262160 SY262160:SZ262160 ACU262160:ACV262160 AMQ262160:AMR262160 AWM262160:AWN262160 BGI262160:BGJ262160 BQE262160:BQF262160 CAA262160:CAB262160 CJW262160:CJX262160 CTS262160:CTT262160 DDO262160:DDP262160 DNK262160:DNL262160 DXG262160:DXH262160 EHC262160:EHD262160 EQY262160:EQZ262160 FAU262160:FAV262160 FKQ262160:FKR262160 FUM262160:FUN262160 GEI262160:GEJ262160 GOE262160:GOF262160 GYA262160:GYB262160 HHW262160:HHX262160 HRS262160:HRT262160 IBO262160:IBP262160 ILK262160:ILL262160 IVG262160:IVH262160 JFC262160:JFD262160 JOY262160:JOZ262160 JYU262160:JYV262160 KIQ262160:KIR262160 KSM262160:KSN262160 LCI262160:LCJ262160 LME262160:LMF262160 LWA262160:LWB262160 MFW262160:MFX262160 MPS262160:MPT262160 MZO262160:MZP262160 NJK262160:NJL262160 NTG262160:NTH262160 ODC262160:ODD262160 OMY262160:OMZ262160 OWU262160:OWV262160 PGQ262160:PGR262160 PQM262160:PQN262160 QAI262160:QAJ262160 QKE262160:QKF262160 QUA262160:QUB262160 RDW262160:RDX262160 RNS262160:RNT262160 RXO262160:RXP262160 SHK262160:SHL262160 SRG262160:SRH262160 TBC262160:TBD262160 TKY262160:TKZ262160 TUU262160:TUV262160 UEQ262160:UER262160 UOM262160:UON262160 UYI262160:UYJ262160 VIE262160:VIF262160 VSA262160:VSB262160 WBW262160:WBX262160 WLS262160:WLT262160 WVO262160:WVP262160 G327696:H327696 JC327696:JD327696 SY327696:SZ327696 ACU327696:ACV327696 AMQ327696:AMR327696 AWM327696:AWN327696 BGI327696:BGJ327696 BQE327696:BQF327696 CAA327696:CAB327696 CJW327696:CJX327696 CTS327696:CTT327696 DDO327696:DDP327696 DNK327696:DNL327696 DXG327696:DXH327696 EHC327696:EHD327696 EQY327696:EQZ327696 FAU327696:FAV327696 FKQ327696:FKR327696 FUM327696:FUN327696 GEI327696:GEJ327696 GOE327696:GOF327696 GYA327696:GYB327696 HHW327696:HHX327696 HRS327696:HRT327696 IBO327696:IBP327696 ILK327696:ILL327696 IVG327696:IVH327696 JFC327696:JFD327696 JOY327696:JOZ327696 JYU327696:JYV327696 KIQ327696:KIR327696 KSM327696:KSN327696 LCI327696:LCJ327696 LME327696:LMF327696 LWA327696:LWB327696 MFW327696:MFX327696 MPS327696:MPT327696 MZO327696:MZP327696 NJK327696:NJL327696 NTG327696:NTH327696 ODC327696:ODD327696 OMY327696:OMZ327696 OWU327696:OWV327696 PGQ327696:PGR327696 PQM327696:PQN327696 QAI327696:QAJ327696 QKE327696:QKF327696 QUA327696:QUB327696 RDW327696:RDX327696 RNS327696:RNT327696 RXO327696:RXP327696 SHK327696:SHL327696 SRG327696:SRH327696 TBC327696:TBD327696 TKY327696:TKZ327696 TUU327696:TUV327696 UEQ327696:UER327696 UOM327696:UON327696 UYI327696:UYJ327696 VIE327696:VIF327696 VSA327696:VSB327696 WBW327696:WBX327696 WLS327696:WLT327696 WVO327696:WVP327696 G393232:H393232 JC393232:JD393232 SY393232:SZ393232 ACU393232:ACV393232 AMQ393232:AMR393232 AWM393232:AWN393232 BGI393232:BGJ393232 BQE393232:BQF393232 CAA393232:CAB393232 CJW393232:CJX393232 CTS393232:CTT393232 DDO393232:DDP393232 DNK393232:DNL393232 DXG393232:DXH393232 EHC393232:EHD393232 EQY393232:EQZ393232 FAU393232:FAV393232 FKQ393232:FKR393232 FUM393232:FUN393232 GEI393232:GEJ393232 GOE393232:GOF393232 GYA393232:GYB393232 HHW393232:HHX393232 HRS393232:HRT393232 IBO393232:IBP393232 ILK393232:ILL393232 IVG393232:IVH393232 JFC393232:JFD393232 JOY393232:JOZ393232 JYU393232:JYV393232 KIQ393232:KIR393232 KSM393232:KSN393232 LCI393232:LCJ393232 LME393232:LMF393232 LWA393232:LWB393232 MFW393232:MFX393232 MPS393232:MPT393232 MZO393232:MZP393232 NJK393232:NJL393232 NTG393232:NTH393232 ODC393232:ODD393232 OMY393232:OMZ393232 OWU393232:OWV393232 PGQ393232:PGR393232 PQM393232:PQN393232 QAI393232:QAJ393232 QKE393232:QKF393232 QUA393232:QUB393232 RDW393232:RDX393232 RNS393232:RNT393232 RXO393232:RXP393232 SHK393232:SHL393232 SRG393232:SRH393232 TBC393232:TBD393232 TKY393232:TKZ393232 TUU393232:TUV393232 UEQ393232:UER393232 UOM393232:UON393232 UYI393232:UYJ393232 VIE393232:VIF393232 VSA393232:VSB393232 WBW393232:WBX393232 WLS393232:WLT393232 WVO393232:WVP393232 G458768:H458768 JC458768:JD458768 SY458768:SZ458768 ACU458768:ACV458768 AMQ458768:AMR458768 AWM458768:AWN458768 BGI458768:BGJ458768 BQE458768:BQF458768 CAA458768:CAB458768 CJW458768:CJX458768 CTS458768:CTT458768 DDO458768:DDP458768 DNK458768:DNL458768 DXG458768:DXH458768 EHC458768:EHD458768 EQY458768:EQZ458768 FAU458768:FAV458768 FKQ458768:FKR458768 FUM458768:FUN458768 GEI458768:GEJ458768 GOE458768:GOF458768 GYA458768:GYB458768 HHW458768:HHX458768 HRS458768:HRT458768 IBO458768:IBP458768 ILK458768:ILL458768 IVG458768:IVH458768 JFC458768:JFD458768 JOY458768:JOZ458768 JYU458768:JYV458768 KIQ458768:KIR458768 KSM458768:KSN458768 LCI458768:LCJ458768 LME458768:LMF458768 LWA458768:LWB458768 MFW458768:MFX458768 MPS458768:MPT458768 MZO458768:MZP458768 NJK458768:NJL458768 NTG458768:NTH458768 ODC458768:ODD458768 OMY458768:OMZ458768 OWU458768:OWV458768 PGQ458768:PGR458768 PQM458768:PQN458768 QAI458768:QAJ458768 QKE458768:QKF458768 QUA458768:QUB458768 RDW458768:RDX458768 RNS458768:RNT458768 RXO458768:RXP458768 SHK458768:SHL458768 SRG458768:SRH458768 TBC458768:TBD458768 TKY458768:TKZ458768 TUU458768:TUV458768 UEQ458768:UER458768 UOM458768:UON458768 UYI458768:UYJ458768 VIE458768:VIF458768 VSA458768:VSB458768 WBW458768:WBX458768 WLS458768:WLT458768 WVO458768:WVP458768 G524304:H524304 JC524304:JD524304 SY524304:SZ524304 ACU524304:ACV524304 AMQ524304:AMR524304 AWM524304:AWN524304 BGI524304:BGJ524304 BQE524304:BQF524304 CAA524304:CAB524304 CJW524304:CJX524304 CTS524304:CTT524304 DDO524304:DDP524304 DNK524304:DNL524304 DXG524304:DXH524304 EHC524304:EHD524304 EQY524304:EQZ524304 FAU524304:FAV524304 FKQ524304:FKR524304 FUM524304:FUN524304 GEI524304:GEJ524304 GOE524304:GOF524304 GYA524304:GYB524304 HHW524304:HHX524304 HRS524304:HRT524304 IBO524304:IBP524304 ILK524304:ILL524304 IVG524304:IVH524304 JFC524304:JFD524304 JOY524304:JOZ524304 JYU524304:JYV524304 KIQ524304:KIR524304 KSM524304:KSN524304 LCI524304:LCJ524304 LME524304:LMF524304 LWA524304:LWB524304 MFW524304:MFX524304 MPS524304:MPT524304 MZO524304:MZP524304 NJK524304:NJL524304 NTG524304:NTH524304 ODC524304:ODD524304 OMY524304:OMZ524304 OWU524304:OWV524304 PGQ524304:PGR524304 PQM524304:PQN524304 QAI524304:QAJ524304 QKE524304:QKF524304 QUA524304:QUB524304 RDW524304:RDX524304 RNS524304:RNT524304 RXO524304:RXP524304 SHK524304:SHL524304 SRG524304:SRH524304 TBC524304:TBD524304 TKY524304:TKZ524304 TUU524304:TUV524304 UEQ524304:UER524304 UOM524304:UON524304 UYI524304:UYJ524304 VIE524304:VIF524304 VSA524304:VSB524304 WBW524304:WBX524304 WLS524304:WLT524304 WVO524304:WVP524304 G589840:H589840 JC589840:JD589840 SY589840:SZ589840 ACU589840:ACV589840 AMQ589840:AMR589840 AWM589840:AWN589840 BGI589840:BGJ589840 BQE589840:BQF589840 CAA589840:CAB589840 CJW589840:CJX589840 CTS589840:CTT589840 DDO589840:DDP589840 DNK589840:DNL589840 DXG589840:DXH589840 EHC589840:EHD589840 EQY589840:EQZ589840 FAU589840:FAV589840 FKQ589840:FKR589840 FUM589840:FUN589840 GEI589840:GEJ589840 GOE589840:GOF589840 GYA589840:GYB589840 HHW589840:HHX589840 HRS589840:HRT589840 IBO589840:IBP589840 ILK589840:ILL589840 IVG589840:IVH589840 JFC589840:JFD589840 JOY589840:JOZ589840 JYU589840:JYV589840 KIQ589840:KIR589840 KSM589840:KSN589840 LCI589840:LCJ589840 LME589840:LMF589840 LWA589840:LWB589840 MFW589840:MFX589840 MPS589840:MPT589840 MZO589840:MZP589840 NJK589840:NJL589840 NTG589840:NTH589840 ODC589840:ODD589840 OMY589840:OMZ589840 OWU589840:OWV589840 PGQ589840:PGR589840 PQM589840:PQN589840 QAI589840:QAJ589840 QKE589840:QKF589840 QUA589840:QUB589840 RDW589840:RDX589840 RNS589840:RNT589840 RXO589840:RXP589840 SHK589840:SHL589840 SRG589840:SRH589840 TBC589840:TBD589840 TKY589840:TKZ589840 TUU589840:TUV589840 UEQ589840:UER589840 UOM589840:UON589840 UYI589840:UYJ589840 VIE589840:VIF589840 VSA589840:VSB589840 WBW589840:WBX589840 WLS589840:WLT589840 WVO589840:WVP589840 G655376:H655376 JC655376:JD655376 SY655376:SZ655376 ACU655376:ACV655376 AMQ655376:AMR655376 AWM655376:AWN655376 BGI655376:BGJ655376 BQE655376:BQF655376 CAA655376:CAB655376 CJW655376:CJX655376 CTS655376:CTT655376 DDO655376:DDP655376 DNK655376:DNL655376 DXG655376:DXH655376 EHC655376:EHD655376 EQY655376:EQZ655376 FAU655376:FAV655376 FKQ655376:FKR655376 FUM655376:FUN655376 GEI655376:GEJ655376 GOE655376:GOF655376 GYA655376:GYB655376 HHW655376:HHX655376 HRS655376:HRT655376 IBO655376:IBP655376 ILK655376:ILL655376 IVG655376:IVH655376 JFC655376:JFD655376 JOY655376:JOZ655376 JYU655376:JYV655376 KIQ655376:KIR655376 KSM655376:KSN655376 LCI655376:LCJ655376 LME655376:LMF655376 LWA655376:LWB655376 MFW655376:MFX655376 MPS655376:MPT655376 MZO655376:MZP655376 NJK655376:NJL655376 NTG655376:NTH655376 ODC655376:ODD655376 OMY655376:OMZ655376 OWU655376:OWV655376 PGQ655376:PGR655376 PQM655376:PQN655376 QAI655376:QAJ655376 QKE655376:QKF655376 QUA655376:QUB655376 RDW655376:RDX655376 RNS655376:RNT655376 RXO655376:RXP655376 SHK655376:SHL655376 SRG655376:SRH655376 TBC655376:TBD655376 TKY655376:TKZ655376 TUU655376:TUV655376 UEQ655376:UER655376 UOM655376:UON655376 UYI655376:UYJ655376 VIE655376:VIF655376 VSA655376:VSB655376 WBW655376:WBX655376 WLS655376:WLT655376 WVO655376:WVP655376 G720912:H720912 JC720912:JD720912 SY720912:SZ720912 ACU720912:ACV720912 AMQ720912:AMR720912 AWM720912:AWN720912 BGI720912:BGJ720912 BQE720912:BQF720912 CAA720912:CAB720912 CJW720912:CJX720912 CTS720912:CTT720912 DDO720912:DDP720912 DNK720912:DNL720912 DXG720912:DXH720912 EHC720912:EHD720912 EQY720912:EQZ720912 FAU720912:FAV720912 FKQ720912:FKR720912 FUM720912:FUN720912 GEI720912:GEJ720912 GOE720912:GOF720912 GYA720912:GYB720912 HHW720912:HHX720912 HRS720912:HRT720912 IBO720912:IBP720912 ILK720912:ILL720912 IVG720912:IVH720912 JFC720912:JFD720912 JOY720912:JOZ720912 JYU720912:JYV720912 KIQ720912:KIR720912 KSM720912:KSN720912 LCI720912:LCJ720912 LME720912:LMF720912 LWA720912:LWB720912 MFW720912:MFX720912 MPS720912:MPT720912 MZO720912:MZP720912 NJK720912:NJL720912 NTG720912:NTH720912 ODC720912:ODD720912 OMY720912:OMZ720912 OWU720912:OWV720912 PGQ720912:PGR720912 PQM720912:PQN720912 QAI720912:QAJ720912 QKE720912:QKF720912 QUA720912:QUB720912 RDW720912:RDX720912 RNS720912:RNT720912 RXO720912:RXP720912 SHK720912:SHL720912 SRG720912:SRH720912 TBC720912:TBD720912 TKY720912:TKZ720912 TUU720912:TUV720912 UEQ720912:UER720912 UOM720912:UON720912 UYI720912:UYJ720912 VIE720912:VIF720912 VSA720912:VSB720912 WBW720912:WBX720912 WLS720912:WLT720912 WVO720912:WVP720912 G786448:H786448 JC786448:JD786448 SY786448:SZ786448 ACU786448:ACV786448 AMQ786448:AMR786448 AWM786448:AWN786448 BGI786448:BGJ786448 BQE786448:BQF786448 CAA786448:CAB786448 CJW786448:CJX786448 CTS786448:CTT786448 DDO786448:DDP786448 DNK786448:DNL786448 DXG786448:DXH786448 EHC786448:EHD786448 EQY786448:EQZ786448 FAU786448:FAV786448 FKQ786448:FKR786448 FUM786448:FUN786448 GEI786448:GEJ786448 GOE786448:GOF786448 GYA786448:GYB786448 HHW786448:HHX786448 HRS786448:HRT786448 IBO786448:IBP786448 ILK786448:ILL786448 IVG786448:IVH786448 JFC786448:JFD786448 JOY786448:JOZ786448 JYU786448:JYV786448 KIQ786448:KIR786448 KSM786448:KSN786448 LCI786448:LCJ786448 LME786448:LMF786448 LWA786448:LWB786448 MFW786448:MFX786448 MPS786448:MPT786448 MZO786448:MZP786448 NJK786448:NJL786448 NTG786448:NTH786448 ODC786448:ODD786448 OMY786448:OMZ786448 OWU786448:OWV786448 PGQ786448:PGR786448 PQM786448:PQN786448 QAI786448:QAJ786448 QKE786448:QKF786448 QUA786448:QUB786448 RDW786448:RDX786448 RNS786448:RNT786448 RXO786448:RXP786448 SHK786448:SHL786448 SRG786448:SRH786448 TBC786448:TBD786448 TKY786448:TKZ786448 TUU786448:TUV786448 UEQ786448:UER786448 UOM786448:UON786448 UYI786448:UYJ786448 VIE786448:VIF786448 VSA786448:VSB786448 WBW786448:WBX786448 WLS786448:WLT786448 WVO786448:WVP786448 G851984:H851984 JC851984:JD851984 SY851984:SZ851984 ACU851984:ACV851984 AMQ851984:AMR851984 AWM851984:AWN851984 BGI851984:BGJ851984 BQE851984:BQF851984 CAA851984:CAB851984 CJW851984:CJX851984 CTS851984:CTT851984 DDO851984:DDP851984 DNK851984:DNL851984 DXG851984:DXH851984 EHC851984:EHD851984 EQY851984:EQZ851984 FAU851984:FAV851984 FKQ851984:FKR851984 FUM851984:FUN851984 GEI851984:GEJ851984 GOE851984:GOF851984 GYA851984:GYB851984 HHW851984:HHX851984 HRS851984:HRT851984 IBO851984:IBP851984 ILK851984:ILL851984 IVG851984:IVH851984 JFC851984:JFD851984 JOY851984:JOZ851984 JYU851984:JYV851984 KIQ851984:KIR851984 KSM851984:KSN851984 LCI851984:LCJ851984 LME851984:LMF851984 LWA851984:LWB851984 MFW851984:MFX851984 MPS851984:MPT851984 MZO851984:MZP851984 NJK851984:NJL851984 NTG851984:NTH851984 ODC851984:ODD851984 OMY851984:OMZ851984 OWU851984:OWV851984 PGQ851984:PGR851984 PQM851984:PQN851984 QAI851984:QAJ851984 QKE851984:QKF851984 QUA851984:QUB851984 RDW851984:RDX851984 RNS851984:RNT851984 RXO851984:RXP851984 SHK851984:SHL851984 SRG851984:SRH851984 TBC851984:TBD851984 TKY851984:TKZ851984 TUU851984:TUV851984 UEQ851984:UER851984 UOM851984:UON851984 UYI851984:UYJ851984 VIE851984:VIF851984 VSA851984:VSB851984 WBW851984:WBX851984 WLS851984:WLT851984 WVO851984:WVP851984 G917520:H917520 JC917520:JD917520 SY917520:SZ917520 ACU917520:ACV917520 AMQ917520:AMR917520 AWM917520:AWN917520 BGI917520:BGJ917520 BQE917520:BQF917520 CAA917520:CAB917520 CJW917520:CJX917520 CTS917520:CTT917520 DDO917520:DDP917520 DNK917520:DNL917520 DXG917520:DXH917520 EHC917520:EHD917520 EQY917520:EQZ917520 FAU917520:FAV917520 FKQ917520:FKR917520 FUM917520:FUN917520 GEI917520:GEJ917520 GOE917520:GOF917520 GYA917520:GYB917520 HHW917520:HHX917520 HRS917520:HRT917520 IBO917520:IBP917520 ILK917520:ILL917520 IVG917520:IVH917520 JFC917520:JFD917520 JOY917520:JOZ917520 JYU917520:JYV917520 KIQ917520:KIR917520 KSM917520:KSN917520 LCI917520:LCJ917520 LME917520:LMF917520 LWA917520:LWB917520 MFW917520:MFX917520 MPS917520:MPT917520 MZO917520:MZP917520 NJK917520:NJL917520 NTG917520:NTH917520 ODC917520:ODD917520 OMY917520:OMZ917520 OWU917520:OWV917520 PGQ917520:PGR917520 PQM917520:PQN917520 QAI917520:QAJ917520 QKE917520:QKF917520 QUA917520:QUB917520 RDW917520:RDX917520 RNS917520:RNT917520 RXO917520:RXP917520 SHK917520:SHL917520 SRG917520:SRH917520 TBC917520:TBD917520 TKY917520:TKZ917520 TUU917520:TUV917520 UEQ917520:UER917520 UOM917520:UON917520 UYI917520:UYJ917520 VIE917520:VIF917520 VSA917520:VSB917520 WBW917520:WBX917520 WLS917520:WLT917520 WVO917520:WVP917520 G983056:H983056 JC983056:JD983056 SY983056:SZ983056 ACU983056:ACV983056 AMQ983056:AMR983056 AWM983056:AWN983056 BGI983056:BGJ983056 BQE983056:BQF983056 CAA983056:CAB983056 CJW983056:CJX983056 CTS983056:CTT983056 DDO983056:DDP983056 DNK983056:DNL983056 DXG983056:DXH983056 EHC983056:EHD983056 EQY983056:EQZ983056 FAU983056:FAV983056 FKQ983056:FKR983056 FUM983056:FUN983056 GEI983056:GEJ983056 GOE983056:GOF983056 GYA983056:GYB983056 HHW983056:HHX983056 HRS983056:HRT983056 IBO983056:IBP983056 ILK983056:ILL983056 IVG983056:IVH983056 JFC983056:JFD983056 JOY983056:JOZ983056 JYU983056:JYV983056 KIQ983056:KIR983056 KSM983056:KSN983056 LCI983056:LCJ983056 LME983056:LMF983056 LWA983056:LWB983056 MFW983056:MFX983056 MPS983056:MPT983056 MZO983056:MZP983056 NJK983056:NJL983056 NTG983056:NTH983056 ODC983056:ODD983056 OMY983056:OMZ983056 OWU983056:OWV983056 PGQ983056:PGR983056 PQM983056:PQN983056 QAI983056:QAJ983056 QKE983056:QKF983056 QUA983056:QUB983056 RDW983056:RDX983056 RNS983056:RNT983056 RXO983056:RXP983056 SHK983056:SHL983056 SRG983056:SRH983056 TBC983056:TBD983056 TKY983056:TKZ983056 TUU983056:TUV983056 UEQ983056:UER983056 UOM983056:UON983056 UYI983056:UYJ983056 VIE983056:VIF983056 VSA983056:VSB983056 WBW983056:WBX983056 WLS983056:WLT983056 WVO983056:WVP983056 G39:H40 JC39:JD40 SY39:SZ40 ACU39:ACV40 AMQ39:AMR40 AWM39:AWN40 BGI39:BGJ40 BQE39:BQF40 CAA39:CAB40 CJW39:CJX40 CTS39:CTT40 DDO39:DDP40 DNK39:DNL40 DXG39:DXH40 EHC39:EHD40 EQY39:EQZ40 FAU39:FAV40 FKQ39:FKR40 FUM39:FUN40 GEI39:GEJ40 GOE39:GOF40 GYA39:GYB40 HHW39:HHX40 HRS39:HRT40 IBO39:IBP40 ILK39:ILL40 IVG39:IVH40 JFC39:JFD40 JOY39:JOZ40 JYU39:JYV40 KIQ39:KIR40 KSM39:KSN40 LCI39:LCJ40 LME39:LMF40 LWA39:LWB40 MFW39:MFX40 MPS39:MPT40 MZO39:MZP40 NJK39:NJL40 NTG39:NTH40 ODC39:ODD40 OMY39:OMZ40 OWU39:OWV40 PGQ39:PGR40 PQM39:PQN40 QAI39:QAJ40 QKE39:QKF40 QUA39:QUB40 RDW39:RDX40 RNS39:RNT40 RXO39:RXP40 SHK39:SHL40 SRG39:SRH40 TBC39:TBD40 TKY39:TKZ40 TUU39:TUV40 UEQ39:UER40 UOM39:UON40 UYI39:UYJ40 VIE39:VIF40 VSA39:VSB40 WBW39:WBX40 WLS39:WLT40 WVO39:WVP40 G45:H46 JC45:JD46 SY45:SZ46 ACU45:ACV46 AMQ45:AMR46 AWM45:AWN46 BGI45:BGJ46 BQE45:BQF46 CAA45:CAB46 CJW45:CJX46 CTS45:CTT46 DDO45:DDP46 DNK45:DNL46 DXG45:DXH46 EHC45:EHD46 EQY45:EQZ46 FAU45:FAV46 FKQ45:FKR46 FUM45:FUN46 GEI45:GEJ46 GOE45:GOF46 GYA45:GYB46 HHW45:HHX46 HRS45:HRT46 IBO45:IBP46 ILK45:ILL46 IVG45:IVH46 JFC45:JFD46 JOY45:JOZ46 JYU45:JYV46 KIQ45:KIR46 KSM45:KSN46 LCI45:LCJ46 LME45:LMF46 LWA45:LWB46 MFW45:MFX46 MPS45:MPT46 MZO45:MZP46 NJK45:NJL46 NTG45:NTH46 ODC45:ODD46 OMY45:OMZ46 OWU45:OWV46 PGQ45:PGR46 PQM45:PQN46 QAI45:QAJ46 QKE45:QKF46 QUA45:QUB46 RDW45:RDX46 RNS45:RNT46 RXO45:RXP46 SHK45:SHL46 SRG45:SRH46 TBC45:TBD46 TKY45:TKZ46 TUU45:TUV46 UEQ45:UER46 UOM45:UON46 UYI45:UYJ46 VIE45:VIF46 VSA45:VSB46 WBW45:WBX46 WLS45:WLT46 WVO45:WVP46 G51:H52 JC51:JD52 SY51:SZ52 ACU51:ACV52 AMQ51:AMR52 AWM51:AWN52 BGI51:BGJ52 BQE51:BQF52 CAA51:CAB52 CJW51:CJX52 CTS51:CTT52 DDO51:DDP52 DNK51:DNL52 DXG51:DXH52 EHC51:EHD52 EQY51:EQZ52 FAU51:FAV52 FKQ51:FKR52 FUM51:FUN52 GEI51:GEJ52 GOE51:GOF52 GYA51:GYB52 HHW51:HHX52 HRS51:HRT52 IBO51:IBP52 ILK51:ILL52 IVG51:IVH52 JFC51:JFD52 JOY51:JOZ52 JYU51:JYV52 KIQ51:KIR52 KSM51:KSN52 LCI51:LCJ52 LME51:LMF52 LWA51:LWB52 MFW51:MFX52 MPS51:MPT52 MZO51:MZP52 NJK51:NJL52 NTG51:NTH52 ODC51:ODD52 OMY51:OMZ52 OWU51:OWV52 PGQ51:PGR52 PQM51:PQN52 QAI51:QAJ52 QKE51:QKF52 QUA51:QUB52 RDW51:RDX52 RNS51:RNT52 RXO51:RXP52 SHK51:SHL52 SRG51:SRH52 TBC51:TBD52 TKY51:TKZ52 TUU51:TUV52 UEQ51:UER52 UOM51:UON52 UYI51:UYJ52 VIE51:VIF52 VSA51:VSB52 WBW51:WBX52 WLS51:WLT52 WVO51:WVP52 G65575:H65576 JC65575:JD65576 SY65575:SZ65576 ACU65575:ACV65576 AMQ65575:AMR65576 AWM65575:AWN65576 BGI65575:BGJ65576 BQE65575:BQF65576 CAA65575:CAB65576 CJW65575:CJX65576 CTS65575:CTT65576 DDO65575:DDP65576 DNK65575:DNL65576 DXG65575:DXH65576 EHC65575:EHD65576 EQY65575:EQZ65576 FAU65575:FAV65576 FKQ65575:FKR65576 FUM65575:FUN65576 GEI65575:GEJ65576 GOE65575:GOF65576 GYA65575:GYB65576 HHW65575:HHX65576 HRS65575:HRT65576 IBO65575:IBP65576 ILK65575:ILL65576 IVG65575:IVH65576 JFC65575:JFD65576 JOY65575:JOZ65576 JYU65575:JYV65576 KIQ65575:KIR65576 KSM65575:KSN65576 LCI65575:LCJ65576 LME65575:LMF65576 LWA65575:LWB65576 MFW65575:MFX65576 MPS65575:MPT65576 MZO65575:MZP65576 NJK65575:NJL65576 NTG65575:NTH65576 ODC65575:ODD65576 OMY65575:OMZ65576 OWU65575:OWV65576 PGQ65575:PGR65576 PQM65575:PQN65576 QAI65575:QAJ65576 QKE65575:QKF65576 QUA65575:QUB65576 RDW65575:RDX65576 RNS65575:RNT65576 RXO65575:RXP65576 SHK65575:SHL65576 SRG65575:SRH65576 TBC65575:TBD65576 TKY65575:TKZ65576 TUU65575:TUV65576 UEQ65575:UER65576 UOM65575:UON65576 UYI65575:UYJ65576 VIE65575:VIF65576 VSA65575:VSB65576 WBW65575:WBX65576 WLS65575:WLT65576 WVO65575:WVP65576 G65581:H65582 JC65581:JD65582 SY65581:SZ65582 ACU65581:ACV65582 AMQ65581:AMR65582 AWM65581:AWN65582 BGI65581:BGJ65582 BQE65581:BQF65582 CAA65581:CAB65582 CJW65581:CJX65582 CTS65581:CTT65582 DDO65581:DDP65582 DNK65581:DNL65582 DXG65581:DXH65582 EHC65581:EHD65582 EQY65581:EQZ65582 FAU65581:FAV65582 FKQ65581:FKR65582 FUM65581:FUN65582 GEI65581:GEJ65582 GOE65581:GOF65582 GYA65581:GYB65582 HHW65581:HHX65582 HRS65581:HRT65582 IBO65581:IBP65582 ILK65581:ILL65582 IVG65581:IVH65582 JFC65581:JFD65582 JOY65581:JOZ65582 JYU65581:JYV65582 KIQ65581:KIR65582 KSM65581:KSN65582 LCI65581:LCJ65582 LME65581:LMF65582 LWA65581:LWB65582 MFW65581:MFX65582 MPS65581:MPT65582 MZO65581:MZP65582 NJK65581:NJL65582 NTG65581:NTH65582 ODC65581:ODD65582 OMY65581:OMZ65582 OWU65581:OWV65582 PGQ65581:PGR65582 PQM65581:PQN65582 QAI65581:QAJ65582 QKE65581:QKF65582 QUA65581:QUB65582 RDW65581:RDX65582 RNS65581:RNT65582 RXO65581:RXP65582 SHK65581:SHL65582 SRG65581:SRH65582 TBC65581:TBD65582 TKY65581:TKZ65582 TUU65581:TUV65582 UEQ65581:UER65582 UOM65581:UON65582 UYI65581:UYJ65582 VIE65581:VIF65582 VSA65581:VSB65582 WBW65581:WBX65582 WLS65581:WLT65582 WVO65581:WVP65582 G65587:H65588 JC65587:JD65588 SY65587:SZ65588 ACU65587:ACV65588 AMQ65587:AMR65588 AWM65587:AWN65588 BGI65587:BGJ65588 BQE65587:BQF65588 CAA65587:CAB65588 CJW65587:CJX65588 CTS65587:CTT65588 DDO65587:DDP65588 DNK65587:DNL65588 DXG65587:DXH65588 EHC65587:EHD65588 EQY65587:EQZ65588 FAU65587:FAV65588 FKQ65587:FKR65588 FUM65587:FUN65588 GEI65587:GEJ65588 GOE65587:GOF65588 GYA65587:GYB65588 HHW65587:HHX65588 HRS65587:HRT65588 IBO65587:IBP65588 ILK65587:ILL65588 IVG65587:IVH65588 JFC65587:JFD65588 JOY65587:JOZ65588 JYU65587:JYV65588 KIQ65587:KIR65588 KSM65587:KSN65588 LCI65587:LCJ65588 LME65587:LMF65588 LWA65587:LWB65588 MFW65587:MFX65588 MPS65587:MPT65588 MZO65587:MZP65588 NJK65587:NJL65588 NTG65587:NTH65588 ODC65587:ODD65588 OMY65587:OMZ65588 OWU65587:OWV65588 PGQ65587:PGR65588 PQM65587:PQN65588 QAI65587:QAJ65588 QKE65587:QKF65588 QUA65587:QUB65588 RDW65587:RDX65588 RNS65587:RNT65588 RXO65587:RXP65588 SHK65587:SHL65588 SRG65587:SRH65588 TBC65587:TBD65588 TKY65587:TKZ65588 TUU65587:TUV65588 UEQ65587:UER65588 UOM65587:UON65588 UYI65587:UYJ65588 VIE65587:VIF65588 VSA65587:VSB65588 WBW65587:WBX65588 WLS65587:WLT65588 WVO65587:WVP65588 G131111:H131112 JC131111:JD131112 SY131111:SZ131112 ACU131111:ACV131112 AMQ131111:AMR131112 AWM131111:AWN131112 BGI131111:BGJ131112 BQE131111:BQF131112 CAA131111:CAB131112 CJW131111:CJX131112 CTS131111:CTT131112 DDO131111:DDP131112 DNK131111:DNL131112 DXG131111:DXH131112 EHC131111:EHD131112 EQY131111:EQZ131112 FAU131111:FAV131112 FKQ131111:FKR131112 FUM131111:FUN131112 GEI131111:GEJ131112 GOE131111:GOF131112 GYA131111:GYB131112 HHW131111:HHX131112 HRS131111:HRT131112 IBO131111:IBP131112 ILK131111:ILL131112 IVG131111:IVH131112 JFC131111:JFD131112 JOY131111:JOZ131112 JYU131111:JYV131112 KIQ131111:KIR131112 KSM131111:KSN131112 LCI131111:LCJ131112 LME131111:LMF131112 LWA131111:LWB131112 MFW131111:MFX131112 MPS131111:MPT131112 MZO131111:MZP131112 NJK131111:NJL131112 NTG131111:NTH131112 ODC131111:ODD131112 OMY131111:OMZ131112 OWU131111:OWV131112 PGQ131111:PGR131112 PQM131111:PQN131112 QAI131111:QAJ131112 QKE131111:QKF131112 QUA131111:QUB131112 RDW131111:RDX131112 RNS131111:RNT131112 RXO131111:RXP131112 SHK131111:SHL131112 SRG131111:SRH131112 TBC131111:TBD131112 TKY131111:TKZ131112 TUU131111:TUV131112 UEQ131111:UER131112 UOM131111:UON131112 UYI131111:UYJ131112 VIE131111:VIF131112 VSA131111:VSB131112 WBW131111:WBX131112 WLS131111:WLT131112 WVO131111:WVP131112 G131117:H131118 JC131117:JD131118 SY131117:SZ131118 ACU131117:ACV131118 AMQ131117:AMR131118 AWM131117:AWN131118 BGI131117:BGJ131118 BQE131117:BQF131118 CAA131117:CAB131118 CJW131117:CJX131118 CTS131117:CTT131118 DDO131117:DDP131118 DNK131117:DNL131118 DXG131117:DXH131118 EHC131117:EHD131118 EQY131117:EQZ131118 FAU131117:FAV131118 FKQ131117:FKR131118 FUM131117:FUN131118 GEI131117:GEJ131118 GOE131117:GOF131118 GYA131117:GYB131118 HHW131117:HHX131118 HRS131117:HRT131118 IBO131117:IBP131118 ILK131117:ILL131118 IVG131117:IVH131118 JFC131117:JFD131118 JOY131117:JOZ131118 JYU131117:JYV131118 KIQ131117:KIR131118 KSM131117:KSN131118 LCI131117:LCJ131118 LME131117:LMF131118 LWA131117:LWB131118 MFW131117:MFX131118 MPS131117:MPT131118 MZO131117:MZP131118 NJK131117:NJL131118 NTG131117:NTH131118 ODC131117:ODD131118 OMY131117:OMZ131118 OWU131117:OWV131118 PGQ131117:PGR131118 PQM131117:PQN131118 QAI131117:QAJ131118 QKE131117:QKF131118 QUA131117:QUB131118 RDW131117:RDX131118 RNS131117:RNT131118 RXO131117:RXP131118 SHK131117:SHL131118 SRG131117:SRH131118 TBC131117:TBD131118 TKY131117:TKZ131118 TUU131117:TUV131118 UEQ131117:UER131118 UOM131117:UON131118 UYI131117:UYJ131118 VIE131117:VIF131118 VSA131117:VSB131118 WBW131117:WBX131118 WLS131117:WLT131118 WVO131117:WVP131118 G131123:H131124 JC131123:JD131124 SY131123:SZ131124 ACU131123:ACV131124 AMQ131123:AMR131124 AWM131123:AWN131124 BGI131123:BGJ131124 BQE131123:BQF131124 CAA131123:CAB131124 CJW131123:CJX131124 CTS131123:CTT131124 DDO131123:DDP131124 DNK131123:DNL131124 DXG131123:DXH131124 EHC131123:EHD131124 EQY131123:EQZ131124 FAU131123:FAV131124 FKQ131123:FKR131124 FUM131123:FUN131124 GEI131123:GEJ131124 GOE131123:GOF131124 GYA131123:GYB131124 HHW131123:HHX131124 HRS131123:HRT131124 IBO131123:IBP131124 ILK131123:ILL131124 IVG131123:IVH131124 JFC131123:JFD131124 JOY131123:JOZ131124 JYU131123:JYV131124 KIQ131123:KIR131124 KSM131123:KSN131124 LCI131123:LCJ131124 LME131123:LMF131124 LWA131123:LWB131124 MFW131123:MFX131124 MPS131123:MPT131124 MZO131123:MZP131124 NJK131123:NJL131124 NTG131123:NTH131124 ODC131123:ODD131124 OMY131123:OMZ131124 OWU131123:OWV131124 PGQ131123:PGR131124 PQM131123:PQN131124 QAI131123:QAJ131124 QKE131123:QKF131124 QUA131123:QUB131124 RDW131123:RDX131124 RNS131123:RNT131124 RXO131123:RXP131124 SHK131123:SHL131124 SRG131123:SRH131124 TBC131123:TBD131124 TKY131123:TKZ131124 TUU131123:TUV131124 UEQ131123:UER131124 UOM131123:UON131124 UYI131123:UYJ131124 VIE131123:VIF131124 VSA131123:VSB131124 WBW131123:WBX131124 WLS131123:WLT131124 WVO131123:WVP131124 G196647:H196648 JC196647:JD196648 SY196647:SZ196648 ACU196647:ACV196648 AMQ196647:AMR196648 AWM196647:AWN196648 BGI196647:BGJ196648 BQE196647:BQF196648 CAA196647:CAB196648 CJW196647:CJX196648 CTS196647:CTT196648 DDO196647:DDP196648 DNK196647:DNL196648 DXG196647:DXH196648 EHC196647:EHD196648 EQY196647:EQZ196648 FAU196647:FAV196648 FKQ196647:FKR196648 FUM196647:FUN196648 GEI196647:GEJ196648 GOE196647:GOF196648 GYA196647:GYB196648 HHW196647:HHX196648 HRS196647:HRT196648 IBO196647:IBP196648 ILK196647:ILL196648 IVG196647:IVH196648 JFC196647:JFD196648 JOY196647:JOZ196648 JYU196647:JYV196648 KIQ196647:KIR196648 KSM196647:KSN196648 LCI196647:LCJ196648 LME196647:LMF196648 LWA196647:LWB196648 MFW196647:MFX196648 MPS196647:MPT196648 MZO196647:MZP196648 NJK196647:NJL196648 NTG196647:NTH196648 ODC196647:ODD196648 OMY196647:OMZ196648 OWU196647:OWV196648 PGQ196647:PGR196648 PQM196647:PQN196648 QAI196647:QAJ196648 QKE196647:QKF196648 QUA196647:QUB196648 RDW196647:RDX196648 RNS196647:RNT196648 RXO196647:RXP196648 SHK196647:SHL196648 SRG196647:SRH196648 TBC196647:TBD196648 TKY196647:TKZ196648 TUU196647:TUV196648 UEQ196647:UER196648 UOM196647:UON196648 UYI196647:UYJ196648 VIE196647:VIF196648 VSA196647:VSB196648 WBW196647:WBX196648 WLS196647:WLT196648 WVO196647:WVP196648 G196653:H196654 JC196653:JD196654 SY196653:SZ196654 ACU196653:ACV196654 AMQ196653:AMR196654 AWM196653:AWN196654 BGI196653:BGJ196654 BQE196653:BQF196654 CAA196653:CAB196654 CJW196653:CJX196654 CTS196653:CTT196654 DDO196653:DDP196654 DNK196653:DNL196654 DXG196653:DXH196654 EHC196653:EHD196654 EQY196653:EQZ196654 FAU196653:FAV196654 FKQ196653:FKR196654 FUM196653:FUN196654 GEI196653:GEJ196654 GOE196653:GOF196654 GYA196653:GYB196654 HHW196653:HHX196654 HRS196653:HRT196654 IBO196653:IBP196654 ILK196653:ILL196654 IVG196653:IVH196654 JFC196653:JFD196654 JOY196653:JOZ196654 JYU196653:JYV196654 KIQ196653:KIR196654 KSM196653:KSN196654 LCI196653:LCJ196654 LME196653:LMF196654 LWA196653:LWB196654 MFW196653:MFX196654 MPS196653:MPT196654 MZO196653:MZP196654 NJK196653:NJL196654 NTG196653:NTH196654 ODC196653:ODD196654 OMY196653:OMZ196654 OWU196653:OWV196654 PGQ196653:PGR196654 PQM196653:PQN196654 QAI196653:QAJ196654 QKE196653:QKF196654 QUA196653:QUB196654 RDW196653:RDX196654 RNS196653:RNT196654 RXO196653:RXP196654 SHK196653:SHL196654 SRG196653:SRH196654 TBC196653:TBD196654 TKY196653:TKZ196654 TUU196653:TUV196654 UEQ196653:UER196654 UOM196653:UON196654 UYI196653:UYJ196654 VIE196653:VIF196654 VSA196653:VSB196654 WBW196653:WBX196654 WLS196653:WLT196654 WVO196653:WVP196654 G196659:H196660 JC196659:JD196660 SY196659:SZ196660 ACU196659:ACV196660 AMQ196659:AMR196660 AWM196659:AWN196660 BGI196659:BGJ196660 BQE196659:BQF196660 CAA196659:CAB196660 CJW196659:CJX196660 CTS196659:CTT196660 DDO196659:DDP196660 DNK196659:DNL196660 DXG196659:DXH196660 EHC196659:EHD196660 EQY196659:EQZ196660 FAU196659:FAV196660 FKQ196659:FKR196660 FUM196659:FUN196660 GEI196659:GEJ196660 GOE196659:GOF196660 GYA196659:GYB196660 HHW196659:HHX196660 HRS196659:HRT196660 IBO196659:IBP196660 ILK196659:ILL196660 IVG196659:IVH196660 JFC196659:JFD196660 JOY196659:JOZ196660 JYU196659:JYV196660 KIQ196659:KIR196660 KSM196659:KSN196660 LCI196659:LCJ196660 LME196659:LMF196660 LWA196659:LWB196660 MFW196659:MFX196660 MPS196659:MPT196660 MZO196659:MZP196660 NJK196659:NJL196660 NTG196659:NTH196660 ODC196659:ODD196660 OMY196659:OMZ196660 OWU196659:OWV196660 PGQ196659:PGR196660 PQM196659:PQN196660 QAI196659:QAJ196660 QKE196659:QKF196660 QUA196659:QUB196660 RDW196659:RDX196660 RNS196659:RNT196660 RXO196659:RXP196660 SHK196659:SHL196660 SRG196659:SRH196660 TBC196659:TBD196660 TKY196659:TKZ196660 TUU196659:TUV196660 UEQ196659:UER196660 UOM196659:UON196660 UYI196659:UYJ196660 VIE196659:VIF196660 VSA196659:VSB196660 WBW196659:WBX196660 WLS196659:WLT196660 WVO196659:WVP196660 G262183:H262184 JC262183:JD262184 SY262183:SZ262184 ACU262183:ACV262184 AMQ262183:AMR262184 AWM262183:AWN262184 BGI262183:BGJ262184 BQE262183:BQF262184 CAA262183:CAB262184 CJW262183:CJX262184 CTS262183:CTT262184 DDO262183:DDP262184 DNK262183:DNL262184 DXG262183:DXH262184 EHC262183:EHD262184 EQY262183:EQZ262184 FAU262183:FAV262184 FKQ262183:FKR262184 FUM262183:FUN262184 GEI262183:GEJ262184 GOE262183:GOF262184 GYA262183:GYB262184 HHW262183:HHX262184 HRS262183:HRT262184 IBO262183:IBP262184 ILK262183:ILL262184 IVG262183:IVH262184 JFC262183:JFD262184 JOY262183:JOZ262184 JYU262183:JYV262184 KIQ262183:KIR262184 KSM262183:KSN262184 LCI262183:LCJ262184 LME262183:LMF262184 LWA262183:LWB262184 MFW262183:MFX262184 MPS262183:MPT262184 MZO262183:MZP262184 NJK262183:NJL262184 NTG262183:NTH262184 ODC262183:ODD262184 OMY262183:OMZ262184 OWU262183:OWV262184 PGQ262183:PGR262184 PQM262183:PQN262184 QAI262183:QAJ262184 QKE262183:QKF262184 QUA262183:QUB262184 RDW262183:RDX262184 RNS262183:RNT262184 RXO262183:RXP262184 SHK262183:SHL262184 SRG262183:SRH262184 TBC262183:TBD262184 TKY262183:TKZ262184 TUU262183:TUV262184 UEQ262183:UER262184 UOM262183:UON262184 UYI262183:UYJ262184 VIE262183:VIF262184 VSA262183:VSB262184 WBW262183:WBX262184 WLS262183:WLT262184 WVO262183:WVP262184 G262189:H262190 JC262189:JD262190 SY262189:SZ262190 ACU262189:ACV262190 AMQ262189:AMR262190 AWM262189:AWN262190 BGI262189:BGJ262190 BQE262189:BQF262190 CAA262189:CAB262190 CJW262189:CJX262190 CTS262189:CTT262190 DDO262189:DDP262190 DNK262189:DNL262190 DXG262189:DXH262190 EHC262189:EHD262190 EQY262189:EQZ262190 FAU262189:FAV262190 FKQ262189:FKR262190 FUM262189:FUN262190 GEI262189:GEJ262190 GOE262189:GOF262190 GYA262189:GYB262190 HHW262189:HHX262190 HRS262189:HRT262190 IBO262189:IBP262190 ILK262189:ILL262190 IVG262189:IVH262190 JFC262189:JFD262190 JOY262189:JOZ262190 JYU262189:JYV262190 KIQ262189:KIR262190 KSM262189:KSN262190 LCI262189:LCJ262190 LME262189:LMF262190 LWA262189:LWB262190 MFW262189:MFX262190 MPS262189:MPT262190 MZO262189:MZP262190 NJK262189:NJL262190 NTG262189:NTH262190 ODC262189:ODD262190 OMY262189:OMZ262190 OWU262189:OWV262190 PGQ262189:PGR262190 PQM262189:PQN262190 QAI262189:QAJ262190 QKE262189:QKF262190 QUA262189:QUB262190 RDW262189:RDX262190 RNS262189:RNT262190 RXO262189:RXP262190 SHK262189:SHL262190 SRG262189:SRH262190 TBC262189:TBD262190 TKY262189:TKZ262190 TUU262189:TUV262190 UEQ262189:UER262190 UOM262189:UON262190 UYI262189:UYJ262190 VIE262189:VIF262190 VSA262189:VSB262190 WBW262189:WBX262190 WLS262189:WLT262190 WVO262189:WVP262190 G262195:H262196 JC262195:JD262196 SY262195:SZ262196 ACU262195:ACV262196 AMQ262195:AMR262196 AWM262195:AWN262196 BGI262195:BGJ262196 BQE262195:BQF262196 CAA262195:CAB262196 CJW262195:CJX262196 CTS262195:CTT262196 DDO262195:DDP262196 DNK262195:DNL262196 DXG262195:DXH262196 EHC262195:EHD262196 EQY262195:EQZ262196 FAU262195:FAV262196 FKQ262195:FKR262196 FUM262195:FUN262196 GEI262195:GEJ262196 GOE262195:GOF262196 GYA262195:GYB262196 HHW262195:HHX262196 HRS262195:HRT262196 IBO262195:IBP262196 ILK262195:ILL262196 IVG262195:IVH262196 JFC262195:JFD262196 JOY262195:JOZ262196 JYU262195:JYV262196 KIQ262195:KIR262196 KSM262195:KSN262196 LCI262195:LCJ262196 LME262195:LMF262196 LWA262195:LWB262196 MFW262195:MFX262196 MPS262195:MPT262196 MZO262195:MZP262196 NJK262195:NJL262196 NTG262195:NTH262196 ODC262195:ODD262196 OMY262195:OMZ262196 OWU262195:OWV262196 PGQ262195:PGR262196 PQM262195:PQN262196 QAI262195:QAJ262196 QKE262195:QKF262196 QUA262195:QUB262196 RDW262195:RDX262196 RNS262195:RNT262196 RXO262195:RXP262196 SHK262195:SHL262196 SRG262195:SRH262196 TBC262195:TBD262196 TKY262195:TKZ262196 TUU262195:TUV262196 UEQ262195:UER262196 UOM262195:UON262196 UYI262195:UYJ262196 VIE262195:VIF262196 VSA262195:VSB262196 WBW262195:WBX262196 WLS262195:WLT262196 WVO262195:WVP262196 G327719:H327720 JC327719:JD327720 SY327719:SZ327720 ACU327719:ACV327720 AMQ327719:AMR327720 AWM327719:AWN327720 BGI327719:BGJ327720 BQE327719:BQF327720 CAA327719:CAB327720 CJW327719:CJX327720 CTS327719:CTT327720 DDO327719:DDP327720 DNK327719:DNL327720 DXG327719:DXH327720 EHC327719:EHD327720 EQY327719:EQZ327720 FAU327719:FAV327720 FKQ327719:FKR327720 FUM327719:FUN327720 GEI327719:GEJ327720 GOE327719:GOF327720 GYA327719:GYB327720 HHW327719:HHX327720 HRS327719:HRT327720 IBO327719:IBP327720 ILK327719:ILL327720 IVG327719:IVH327720 JFC327719:JFD327720 JOY327719:JOZ327720 JYU327719:JYV327720 KIQ327719:KIR327720 KSM327719:KSN327720 LCI327719:LCJ327720 LME327719:LMF327720 LWA327719:LWB327720 MFW327719:MFX327720 MPS327719:MPT327720 MZO327719:MZP327720 NJK327719:NJL327720 NTG327719:NTH327720 ODC327719:ODD327720 OMY327719:OMZ327720 OWU327719:OWV327720 PGQ327719:PGR327720 PQM327719:PQN327720 QAI327719:QAJ327720 QKE327719:QKF327720 QUA327719:QUB327720 RDW327719:RDX327720 RNS327719:RNT327720 RXO327719:RXP327720 SHK327719:SHL327720 SRG327719:SRH327720 TBC327719:TBD327720 TKY327719:TKZ327720 TUU327719:TUV327720 UEQ327719:UER327720 UOM327719:UON327720 UYI327719:UYJ327720 VIE327719:VIF327720 VSA327719:VSB327720 WBW327719:WBX327720 WLS327719:WLT327720 WVO327719:WVP327720 G327725:H327726 JC327725:JD327726 SY327725:SZ327726 ACU327725:ACV327726 AMQ327725:AMR327726 AWM327725:AWN327726 BGI327725:BGJ327726 BQE327725:BQF327726 CAA327725:CAB327726 CJW327725:CJX327726 CTS327725:CTT327726 DDO327725:DDP327726 DNK327725:DNL327726 DXG327725:DXH327726 EHC327725:EHD327726 EQY327725:EQZ327726 FAU327725:FAV327726 FKQ327725:FKR327726 FUM327725:FUN327726 GEI327725:GEJ327726 GOE327725:GOF327726 GYA327725:GYB327726 HHW327725:HHX327726 HRS327725:HRT327726 IBO327725:IBP327726 ILK327725:ILL327726 IVG327725:IVH327726 JFC327725:JFD327726 JOY327725:JOZ327726 JYU327725:JYV327726 KIQ327725:KIR327726 KSM327725:KSN327726 LCI327725:LCJ327726 LME327725:LMF327726 LWA327725:LWB327726 MFW327725:MFX327726 MPS327725:MPT327726 MZO327725:MZP327726 NJK327725:NJL327726 NTG327725:NTH327726 ODC327725:ODD327726 OMY327725:OMZ327726 OWU327725:OWV327726 PGQ327725:PGR327726 PQM327725:PQN327726 QAI327725:QAJ327726 QKE327725:QKF327726 QUA327725:QUB327726 RDW327725:RDX327726 RNS327725:RNT327726 RXO327725:RXP327726 SHK327725:SHL327726 SRG327725:SRH327726 TBC327725:TBD327726 TKY327725:TKZ327726 TUU327725:TUV327726 UEQ327725:UER327726 UOM327725:UON327726 UYI327725:UYJ327726 VIE327725:VIF327726 VSA327725:VSB327726 WBW327725:WBX327726 WLS327725:WLT327726 WVO327725:WVP327726 G327731:H327732 JC327731:JD327732 SY327731:SZ327732 ACU327731:ACV327732 AMQ327731:AMR327732 AWM327731:AWN327732 BGI327731:BGJ327732 BQE327731:BQF327732 CAA327731:CAB327732 CJW327731:CJX327732 CTS327731:CTT327732 DDO327731:DDP327732 DNK327731:DNL327732 DXG327731:DXH327732 EHC327731:EHD327732 EQY327731:EQZ327732 FAU327731:FAV327732 FKQ327731:FKR327732 FUM327731:FUN327732 GEI327731:GEJ327732 GOE327731:GOF327732 GYA327731:GYB327732 HHW327731:HHX327732 HRS327731:HRT327732 IBO327731:IBP327732 ILK327731:ILL327732 IVG327731:IVH327732 JFC327731:JFD327732 JOY327731:JOZ327732 JYU327731:JYV327732 KIQ327731:KIR327732 KSM327731:KSN327732 LCI327731:LCJ327732 LME327731:LMF327732 LWA327731:LWB327732 MFW327731:MFX327732 MPS327731:MPT327732 MZO327731:MZP327732 NJK327731:NJL327732 NTG327731:NTH327732 ODC327731:ODD327732 OMY327731:OMZ327732 OWU327731:OWV327732 PGQ327731:PGR327732 PQM327731:PQN327732 QAI327731:QAJ327732 QKE327731:QKF327732 QUA327731:QUB327732 RDW327731:RDX327732 RNS327731:RNT327732 RXO327731:RXP327732 SHK327731:SHL327732 SRG327731:SRH327732 TBC327731:TBD327732 TKY327731:TKZ327732 TUU327731:TUV327732 UEQ327731:UER327732 UOM327731:UON327732 UYI327731:UYJ327732 VIE327731:VIF327732 VSA327731:VSB327732 WBW327731:WBX327732 WLS327731:WLT327732 WVO327731:WVP327732 G393255:H393256 JC393255:JD393256 SY393255:SZ393256 ACU393255:ACV393256 AMQ393255:AMR393256 AWM393255:AWN393256 BGI393255:BGJ393256 BQE393255:BQF393256 CAA393255:CAB393256 CJW393255:CJX393256 CTS393255:CTT393256 DDO393255:DDP393256 DNK393255:DNL393256 DXG393255:DXH393256 EHC393255:EHD393256 EQY393255:EQZ393256 FAU393255:FAV393256 FKQ393255:FKR393256 FUM393255:FUN393256 GEI393255:GEJ393256 GOE393255:GOF393256 GYA393255:GYB393256 HHW393255:HHX393256 HRS393255:HRT393256 IBO393255:IBP393256 ILK393255:ILL393256 IVG393255:IVH393256 JFC393255:JFD393256 JOY393255:JOZ393256 JYU393255:JYV393256 KIQ393255:KIR393256 KSM393255:KSN393256 LCI393255:LCJ393256 LME393255:LMF393256 LWA393255:LWB393256 MFW393255:MFX393256 MPS393255:MPT393256 MZO393255:MZP393256 NJK393255:NJL393256 NTG393255:NTH393256 ODC393255:ODD393256 OMY393255:OMZ393256 OWU393255:OWV393256 PGQ393255:PGR393256 PQM393255:PQN393256 QAI393255:QAJ393256 QKE393255:QKF393256 QUA393255:QUB393256 RDW393255:RDX393256 RNS393255:RNT393256 RXO393255:RXP393256 SHK393255:SHL393256 SRG393255:SRH393256 TBC393255:TBD393256 TKY393255:TKZ393256 TUU393255:TUV393256 UEQ393255:UER393256 UOM393255:UON393256 UYI393255:UYJ393256 VIE393255:VIF393256 VSA393255:VSB393256 WBW393255:WBX393256 WLS393255:WLT393256 WVO393255:WVP393256 G393261:H393262 JC393261:JD393262 SY393261:SZ393262 ACU393261:ACV393262 AMQ393261:AMR393262 AWM393261:AWN393262 BGI393261:BGJ393262 BQE393261:BQF393262 CAA393261:CAB393262 CJW393261:CJX393262 CTS393261:CTT393262 DDO393261:DDP393262 DNK393261:DNL393262 DXG393261:DXH393262 EHC393261:EHD393262 EQY393261:EQZ393262 FAU393261:FAV393262 FKQ393261:FKR393262 FUM393261:FUN393262 GEI393261:GEJ393262 GOE393261:GOF393262 GYA393261:GYB393262 HHW393261:HHX393262 HRS393261:HRT393262 IBO393261:IBP393262 ILK393261:ILL393262 IVG393261:IVH393262 JFC393261:JFD393262 JOY393261:JOZ393262 JYU393261:JYV393262 KIQ393261:KIR393262 KSM393261:KSN393262 LCI393261:LCJ393262 LME393261:LMF393262 LWA393261:LWB393262 MFW393261:MFX393262 MPS393261:MPT393262 MZO393261:MZP393262 NJK393261:NJL393262 NTG393261:NTH393262 ODC393261:ODD393262 OMY393261:OMZ393262 OWU393261:OWV393262 PGQ393261:PGR393262 PQM393261:PQN393262 QAI393261:QAJ393262 QKE393261:QKF393262 QUA393261:QUB393262 RDW393261:RDX393262 RNS393261:RNT393262 RXO393261:RXP393262 SHK393261:SHL393262 SRG393261:SRH393262 TBC393261:TBD393262 TKY393261:TKZ393262 TUU393261:TUV393262 UEQ393261:UER393262 UOM393261:UON393262 UYI393261:UYJ393262 VIE393261:VIF393262 VSA393261:VSB393262 WBW393261:WBX393262 WLS393261:WLT393262 WVO393261:WVP393262 G393267:H393268 JC393267:JD393268 SY393267:SZ393268 ACU393267:ACV393268 AMQ393267:AMR393268 AWM393267:AWN393268 BGI393267:BGJ393268 BQE393267:BQF393268 CAA393267:CAB393268 CJW393267:CJX393268 CTS393267:CTT393268 DDO393267:DDP393268 DNK393267:DNL393268 DXG393267:DXH393268 EHC393267:EHD393268 EQY393267:EQZ393268 FAU393267:FAV393268 FKQ393267:FKR393268 FUM393267:FUN393268 GEI393267:GEJ393268 GOE393267:GOF393268 GYA393267:GYB393268 HHW393267:HHX393268 HRS393267:HRT393268 IBO393267:IBP393268 ILK393267:ILL393268 IVG393267:IVH393268 JFC393267:JFD393268 JOY393267:JOZ393268 JYU393267:JYV393268 KIQ393267:KIR393268 KSM393267:KSN393268 LCI393267:LCJ393268 LME393267:LMF393268 LWA393267:LWB393268 MFW393267:MFX393268 MPS393267:MPT393268 MZO393267:MZP393268 NJK393267:NJL393268 NTG393267:NTH393268 ODC393267:ODD393268 OMY393267:OMZ393268 OWU393267:OWV393268 PGQ393267:PGR393268 PQM393267:PQN393268 QAI393267:QAJ393268 QKE393267:QKF393268 QUA393267:QUB393268 RDW393267:RDX393268 RNS393267:RNT393268 RXO393267:RXP393268 SHK393267:SHL393268 SRG393267:SRH393268 TBC393267:TBD393268 TKY393267:TKZ393268 TUU393267:TUV393268 UEQ393267:UER393268 UOM393267:UON393268 UYI393267:UYJ393268 VIE393267:VIF393268 VSA393267:VSB393268 WBW393267:WBX393268 WLS393267:WLT393268 WVO393267:WVP393268 G458791:H458792 JC458791:JD458792 SY458791:SZ458792 ACU458791:ACV458792 AMQ458791:AMR458792 AWM458791:AWN458792 BGI458791:BGJ458792 BQE458791:BQF458792 CAA458791:CAB458792 CJW458791:CJX458792 CTS458791:CTT458792 DDO458791:DDP458792 DNK458791:DNL458792 DXG458791:DXH458792 EHC458791:EHD458792 EQY458791:EQZ458792 FAU458791:FAV458792 FKQ458791:FKR458792 FUM458791:FUN458792 GEI458791:GEJ458792 GOE458791:GOF458792 GYA458791:GYB458792 HHW458791:HHX458792 HRS458791:HRT458792 IBO458791:IBP458792 ILK458791:ILL458792 IVG458791:IVH458792 JFC458791:JFD458792 JOY458791:JOZ458792 JYU458791:JYV458792 KIQ458791:KIR458792 KSM458791:KSN458792 LCI458791:LCJ458792 LME458791:LMF458792 LWA458791:LWB458792 MFW458791:MFX458792 MPS458791:MPT458792 MZO458791:MZP458792 NJK458791:NJL458792 NTG458791:NTH458792 ODC458791:ODD458792 OMY458791:OMZ458792 OWU458791:OWV458792 PGQ458791:PGR458792 PQM458791:PQN458792 QAI458791:QAJ458792 QKE458791:QKF458792 QUA458791:QUB458792 RDW458791:RDX458792 RNS458791:RNT458792 RXO458791:RXP458792 SHK458791:SHL458792 SRG458791:SRH458792 TBC458791:TBD458792 TKY458791:TKZ458792 TUU458791:TUV458792 UEQ458791:UER458792 UOM458791:UON458792 UYI458791:UYJ458792 VIE458791:VIF458792 VSA458791:VSB458792 WBW458791:WBX458792 WLS458791:WLT458792 WVO458791:WVP458792 G458797:H458798 JC458797:JD458798 SY458797:SZ458798 ACU458797:ACV458798 AMQ458797:AMR458798 AWM458797:AWN458798 BGI458797:BGJ458798 BQE458797:BQF458798 CAA458797:CAB458798 CJW458797:CJX458798 CTS458797:CTT458798 DDO458797:DDP458798 DNK458797:DNL458798 DXG458797:DXH458798 EHC458797:EHD458798 EQY458797:EQZ458798 FAU458797:FAV458798 FKQ458797:FKR458798 FUM458797:FUN458798 GEI458797:GEJ458798 GOE458797:GOF458798 GYA458797:GYB458798 HHW458797:HHX458798 HRS458797:HRT458798 IBO458797:IBP458798 ILK458797:ILL458798 IVG458797:IVH458798 JFC458797:JFD458798 JOY458797:JOZ458798 JYU458797:JYV458798 KIQ458797:KIR458798 KSM458797:KSN458798 LCI458797:LCJ458798 LME458797:LMF458798 LWA458797:LWB458798 MFW458797:MFX458798 MPS458797:MPT458798 MZO458797:MZP458798 NJK458797:NJL458798 NTG458797:NTH458798 ODC458797:ODD458798 OMY458797:OMZ458798 OWU458797:OWV458798 PGQ458797:PGR458798 PQM458797:PQN458798 QAI458797:QAJ458798 QKE458797:QKF458798 QUA458797:QUB458798 RDW458797:RDX458798 RNS458797:RNT458798 RXO458797:RXP458798 SHK458797:SHL458798 SRG458797:SRH458798 TBC458797:TBD458798 TKY458797:TKZ458798 TUU458797:TUV458798 UEQ458797:UER458798 UOM458797:UON458798 UYI458797:UYJ458798 VIE458797:VIF458798 VSA458797:VSB458798 WBW458797:WBX458798 WLS458797:WLT458798 WVO458797:WVP458798 G458803:H458804 JC458803:JD458804 SY458803:SZ458804 ACU458803:ACV458804 AMQ458803:AMR458804 AWM458803:AWN458804 BGI458803:BGJ458804 BQE458803:BQF458804 CAA458803:CAB458804 CJW458803:CJX458804 CTS458803:CTT458804 DDO458803:DDP458804 DNK458803:DNL458804 DXG458803:DXH458804 EHC458803:EHD458804 EQY458803:EQZ458804 FAU458803:FAV458804 FKQ458803:FKR458804 FUM458803:FUN458804 GEI458803:GEJ458804 GOE458803:GOF458804 GYA458803:GYB458804 HHW458803:HHX458804 HRS458803:HRT458804 IBO458803:IBP458804 ILK458803:ILL458804 IVG458803:IVH458804 JFC458803:JFD458804 JOY458803:JOZ458804 JYU458803:JYV458804 KIQ458803:KIR458804 KSM458803:KSN458804 LCI458803:LCJ458804 LME458803:LMF458804 LWA458803:LWB458804 MFW458803:MFX458804 MPS458803:MPT458804 MZO458803:MZP458804 NJK458803:NJL458804 NTG458803:NTH458804 ODC458803:ODD458804 OMY458803:OMZ458804 OWU458803:OWV458804 PGQ458803:PGR458804 PQM458803:PQN458804 QAI458803:QAJ458804 QKE458803:QKF458804 QUA458803:QUB458804 RDW458803:RDX458804 RNS458803:RNT458804 RXO458803:RXP458804 SHK458803:SHL458804 SRG458803:SRH458804 TBC458803:TBD458804 TKY458803:TKZ458804 TUU458803:TUV458804 UEQ458803:UER458804 UOM458803:UON458804 UYI458803:UYJ458804 VIE458803:VIF458804 VSA458803:VSB458804 WBW458803:WBX458804 WLS458803:WLT458804 WVO458803:WVP458804 G524327:H524328 JC524327:JD524328 SY524327:SZ524328 ACU524327:ACV524328 AMQ524327:AMR524328 AWM524327:AWN524328 BGI524327:BGJ524328 BQE524327:BQF524328 CAA524327:CAB524328 CJW524327:CJX524328 CTS524327:CTT524328 DDO524327:DDP524328 DNK524327:DNL524328 DXG524327:DXH524328 EHC524327:EHD524328 EQY524327:EQZ524328 FAU524327:FAV524328 FKQ524327:FKR524328 FUM524327:FUN524328 GEI524327:GEJ524328 GOE524327:GOF524328 GYA524327:GYB524328 HHW524327:HHX524328 HRS524327:HRT524328 IBO524327:IBP524328 ILK524327:ILL524328 IVG524327:IVH524328 JFC524327:JFD524328 JOY524327:JOZ524328 JYU524327:JYV524328 KIQ524327:KIR524328 KSM524327:KSN524328 LCI524327:LCJ524328 LME524327:LMF524328 LWA524327:LWB524328 MFW524327:MFX524328 MPS524327:MPT524328 MZO524327:MZP524328 NJK524327:NJL524328 NTG524327:NTH524328 ODC524327:ODD524328 OMY524327:OMZ524328 OWU524327:OWV524328 PGQ524327:PGR524328 PQM524327:PQN524328 QAI524327:QAJ524328 QKE524327:QKF524328 QUA524327:QUB524328 RDW524327:RDX524328 RNS524327:RNT524328 RXO524327:RXP524328 SHK524327:SHL524328 SRG524327:SRH524328 TBC524327:TBD524328 TKY524327:TKZ524328 TUU524327:TUV524328 UEQ524327:UER524328 UOM524327:UON524328 UYI524327:UYJ524328 VIE524327:VIF524328 VSA524327:VSB524328 WBW524327:WBX524328 WLS524327:WLT524328 WVO524327:WVP524328 G524333:H524334 JC524333:JD524334 SY524333:SZ524334 ACU524333:ACV524334 AMQ524333:AMR524334 AWM524333:AWN524334 BGI524333:BGJ524334 BQE524333:BQF524334 CAA524333:CAB524334 CJW524333:CJX524334 CTS524333:CTT524334 DDO524333:DDP524334 DNK524333:DNL524334 DXG524333:DXH524334 EHC524333:EHD524334 EQY524333:EQZ524334 FAU524333:FAV524334 FKQ524333:FKR524334 FUM524333:FUN524334 GEI524333:GEJ524334 GOE524333:GOF524334 GYA524333:GYB524334 HHW524333:HHX524334 HRS524333:HRT524334 IBO524333:IBP524334 ILK524333:ILL524334 IVG524333:IVH524334 JFC524333:JFD524334 JOY524333:JOZ524334 JYU524333:JYV524334 KIQ524333:KIR524334 KSM524333:KSN524334 LCI524333:LCJ524334 LME524333:LMF524334 LWA524333:LWB524334 MFW524333:MFX524334 MPS524333:MPT524334 MZO524333:MZP524334 NJK524333:NJL524334 NTG524333:NTH524334 ODC524333:ODD524334 OMY524333:OMZ524334 OWU524333:OWV524334 PGQ524333:PGR524334 PQM524333:PQN524334 QAI524333:QAJ524334 QKE524333:QKF524334 QUA524333:QUB524334 RDW524333:RDX524334 RNS524333:RNT524334 RXO524333:RXP524334 SHK524333:SHL524334 SRG524333:SRH524334 TBC524333:TBD524334 TKY524333:TKZ524334 TUU524333:TUV524334 UEQ524333:UER524334 UOM524333:UON524334 UYI524333:UYJ524334 VIE524333:VIF524334 VSA524333:VSB524334 WBW524333:WBX524334 WLS524333:WLT524334 WVO524333:WVP524334 G524339:H524340 JC524339:JD524340 SY524339:SZ524340 ACU524339:ACV524340 AMQ524339:AMR524340 AWM524339:AWN524340 BGI524339:BGJ524340 BQE524339:BQF524340 CAA524339:CAB524340 CJW524339:CJX524340 CTS524339:CTT524340 DDO524339:DDP524340 DNK524339:DNL524340 DXG524339:DXH524340 EHC524339:EHD524340 EQY524339:EQZ524340 FAU524339:FAV524340 FKQ524339:FKR524340 FUM524339:FUN524340 GEI524339:GEJ524340 GOE524339:GOF524340 GYA524339:GYB524340 HHW524339:HHX524340 HRS524339:HRT524340 IBO524339:IBP524340 ILK524339:ILL524340 IVG524339:IVH524340 JFC524339:JFD524340 JOY524339:JOZ524340 JYU524339:JYV524340 KIQ524339:KIR524340 KSM524339:KSN524340 LCI524339:LCJ524340 LME524339:LMF524340 LWA524339:LWB524340 MFW524339:MFX524340 MPS524339:MPT524340 MZO524339:MZP524340 NJK524339:NJL524340 NTG524339:NTH524340 ODC524339:ODD524340 OMY524339:OMZ524340 OWU524339:OWV524340 PGQ524339:PGR524340 PQM524339:PQN524340 QAI524339:QAJ524340 QKE524339:QKF524340 QUA524339:QUB524340 RDW524339:RDX524340 RNS524339:RNT524340 RXO524339:RXP524340 SHK524339:SHL524340 SRG524339:SRH524340 TBC524339:TBD524340 TKY524339:TKZ524340 TUU524339:TUV524340 UEQ524339:UER524340 UOM524339:UON524340 UYI524339:UYJ524340 VIE524339:VIF524340 VSA524339:VSB524340 WBW524339:WBX524340 WLS524339:WLT524340 WVO524339:WVP524340 G589863:H589864 JC589863:JD589864 SY589863:SZ589864 ACU589863:ACV589864 AMQ589863:AMR589864 AWM589863:AWN589864 BGI589863:BGJ589864 BQE589863:BQF589864 CAA589863:CAB589864 CJW589863:CJX589864 CTS589863:CTT589864 DDO589863:DDP589864 DNK589863:DNL589864 DXG589863:DXH589864 EHC589863:EHD589864 EQY589863:EQZ589864 FAU589863:FAV589864 FKQ589863:FKR589864 FUM589863:FUN589864 GEI589863:GEJ589864 GOE589863:GOF589864 GYA589863:GYB589864 HHW589863:HHX589864 HRS589863:HRT589864 IBO589863:IBP589864 ILK589863:ILL589864 IVG589863:IVH589864 JFC589863:JFD589864 JOY589863:JOZ589864 JYU589863:JYV589864 KIQ589863:KIR589864 KSM589863:KSN589864 LCI589863:LCJ589864 LME589863:LMF589864 LWA589863:LWB589864 MFW589863:MFX589864 MPS589863:MPT589864 MZO589863:MZP589864 NJK589863:NJL589864 NTG589863:NTH589864 ODC589863:ODD589864 OMY589863:OMZ589864 OWU589863:OWV589864 PGQ589863:PGR589864 PQM589863:PQN589864 QAI589863:QAJ589864 QKE589863:QKF589864 QUA589863:QUB589864 RDW589863:RDX589864 RNS589863:RNT589864 RXO589863:RXP589864 SHK589863:SHL589864 SRG589863:SRH589864 TBC589863:TBD589864 TKY589863:TKZ589864 TUU589863:TUV589864 UEQ589863:UER589864 UOM589863:UON589864 UYI589863:UYJ589864 VIE589863:VIF589864 VSA589863:VSB589864 WBW589863:WBX589864 WLS589863:WLT589864 WVO589863:WVP589864 G589869:H589870 JC589869:JD589870 SY589869:SZ589870 ACU589869:ACV589870 AMQ589869:AMR589870 AWM589869:AWN589870 BGI589869:BGJ589870 BQE589869:BQF589870 CAA589869:CAB589870 CJW589869:CJX589870 CTS589869:CTT589870 DDO589869:DDP589870 DNK589869:DNL589870 DXG589869:DXH589870 EHC589869:EHD589870 EQY589869:EQZ589870 FAU589869:FAV589870 FKQ589869:FKR589870 FUM589869:FUN589870 GEI589869:GEJ589870 GOE589869:GOF589870 GYA589869:GYB589870 HHW589869:HHX589870 HRS589869:HRT589870 IBO589869:IBP589870 ILK589869:ILL589870 IVG589869:IVH589870 JFC589869:JFD589870 JOY589869:JOZ589870 JYU589869:JYV589870 KIQ589869:KIR589870 KSM589869:KSN589870 LCI589869:LCJ589870 LME589869:LMF589870 LWA589869:LWB589870 MFW589869:MFX589870 MPS589869:MPT589870 MZO589869:MZP589870 NJK589869:NJL589870 NTG589869:NTH589870 ODC589869:ODD589870 OMY589869:OMZ589870 OWU589869:OWV589870 PGQ589869:PGR589870 PQM589869:PQN589870 QAI589869:QAJ589870 QKE589869:QKF589870 QUA589869:QUB589870 RDW589869:RDX589870 RNS589869:RNT589870 RXO589869:RXP589870 SHK589869:SHL589870 SRG589869:SRH589870 TBC589869:TBD589870 TKY589869:TKZ589870 TUU589869:TUV589870 UEQ589869:UER589870 UOM589869:UON589870 UYI589869:UYJ589870 VIE589869:VIF589870 VSA589869:VSB589870 WBW589869:WBX589870 WLS589869:WLT589870 WVO589869:WVP589870 G589875:H589876 JC589875:JD589876 SY589875:SZ589876 ACU589875:ACV589876 AMQ589875:AMR589876 AWM589875:AWN589876 BGI589875:BGJ589876 BQE589875:BQF589876 CAA589875:CAB589876 CJW589875:CJX589876 CTS589875:CTT589876 DDO589875:DDP589876 DNK589875:DNL589876 DXG589875:DXH589876 EHC589875:EHD589876 EQY589875:EQZ589876 FAU589875:FAV589876 FKQ589875:FKR589876 FUM589875:FUN589876 GEI589875:GEJ589876 GOE589875:GOF589876 GYA589875:GYB589876 HHW589875:HHX589876 HRS589875:HRT589876 IBO589875:IBP589876 ILK589875:ILL589876 IVG589875:IVH589876 JFC589875:JFD589876 JOY589875:JOZ589876 JYU589875:JYV589876 KIQ589875:KIR589876 KSM589875:KSN589876 LCI589875:LCJ589876 LME589875:LMF589876 LWA589875:LWB589876 MFW589875:MFX589876 MPS589875:MPT589876 MZO589875:MZP589876 NJK589875:NJL589876 NTG589875:NTH589876 ODC589875:ODD589876 OMY589875:OMZ589876 OWU589875:OWV589876 PGQ589875:PGR589876 PQM589875:PQN589876 QAI589875:QAJ589876 QKE589875:QKF589876 QUA589875:QUB589876 RDW589875:RDX589876 RNS589875:RNT589876 RXO589875:RXP589876 SHK589875:SHL589876 SRG589875:SRH589876 TBC589875:TBD589876 TKY589875:TKZ589876 TUU589875:TUV589876 UEQ589875:UER589876 UOM589875:UON589876 UYI589875:UYJ589876 VIE589875:VIF589876 VSA589875:VSB589876 WBW589875:WBX589876 WLS589875:WLT589876 WVO589875:WVP589876 G655399:H655400 JC655399:JD655400 SY655399:SZ655400 ACU655399:ACV655400 AMQ655399:AMR655400 AWM655399:AWN655400 BGI655399:BGJ655400 BQE655399:BQF655400 CAA655399:CAB655400 CJW655399:CJX655400 CTS655399:CTT655400 DDO655399:DDP655400 DNK655399:DNL655400 DXG655399:DXH655400 EHC655399:EHD655400 EQY655399:EQZ655400 FAU655399:FAV655400 FKQ655399:FKR655400 FUM655399:FUN655400 GEI655399:GEJ655400 GOE655399:GOF655400 GYA655399:GYB655400 HHW655399:HHX655400 HRS655399:HRT655400 IBO655399:IBP655400 ILK655399:ILL655400 IVG655399:IVH655400 JFC655399:JFD655400 JOY655399:JOZ655400 JYU655399:JYV655400 KIQ655399:KIR655400 KSM655399:KSN655400 LCI655399:LCJ655400 LME655399:LMF655400 LWA655399:LWB655400 MFW655399:MFX655400 MPS655399:MPT655400 MZO655399:MZP655400 NJK655399:NJL655400 NTG655399:NTH655400 ODC655399:ODD655400 OMY655399:OMZ655400 OWU655399:OWV655400 PGQ655399:PGR655400 PQM655399:PQN655400 QAI655399:QAJ655400 QKE655399:QKF655400 QUA655399:QUB655400 RDW655399:RDX655400 RNS655399:RNT655400 RXO655399:RXP655400 SHK655399:SHL655400 SRG655399:SRH655400 TBC655399:TBD655400 TKY655399:TKZ655400 TUU655399:TUV655400 UEQ655399:UER655400 UOM655399:UON655400 UYI655399:UYJ655400 VIE655399:VIF655400 VSA655399:VSB655400 WBW655399:WBX655400 WLS655399:WLT655400 WVO655399:WVP655400 G655405:H655406 JC655405:JD655406 SY655405:SZ655406 ACU655405:ACV655406 AMQ655405:AMR655406 AWM655405:AWN655406 BGI655405:BGJ655406 BQE655405:BQF655406 CAA655405:CAB655406 CJW655405:CJX655406 CTS655405:CTT655406 DDO655405:DDP655406 DNK655405:DNL655406 DXG655405:DXH655406 EHC655405:EHD655406 EQY655405:EQZ655406 FAU655405:FAV655406 FKQ655405:FKR655406 FUM655405:FUN655406 GEI655405:GEJ655406 GOE655405:GOF655406 GYA655405:GYB655406 HHW655405:HHX655406 HRS655405:HRT655406 IBO655405:IBP655406 ILK655405:ILL655406 IVG655405:IVH655406 JFC655405:JFD655406 JOY655405:JOZ655406 JYU655405:JYV655406 KIQ655405:KIR655406 KSM655405:KSN655406 LCI655405:LCJ655406 LME655405:LMF655406 LWA655405:LWB655406 MFW655405:MFX655406 MPS655405:MPT655406 MZO655405:MZP655406 NJK655405:NJL655406 NTG655405:NTH655406 ODC655405:ODD655406 OMY655405:OMZ655406 OWU655405:OWV655406 PGQ655405:PGR655406 PQM655405:PQN655406 QAI655405:QAJ655406 QKE655405:QKF655406 QUA655405:QUB655406 RDW655405:RDX655406 RNS655405:RNT655406 RXO655405:RXP655406 SHK655405:SHL655406 SRG655405:SRH655406 TBC655405:TBD655406 TKY655405:TKZ655406 TUU655405:TUV655406 UEQ655405:UER655406 UOM655405:UON655406 UYI655405:UYJ655406 VIE655405:VIF655406 VSA655405:VSB655406 WBW655405:WBX655406 WLS655405:WLT655406 WVO655405:WVP655406 G655411:H655412 JC655411:JD655412 SY655411:SZ655412 ACU655411:ACV655412 AMQ655411:AMR655412 AWM655411:AWN655412 BGI655411:BGJ655412 BQE655411:BQF655412 CAA655411:CAB655412 CJW655411:CJX655412 CTS655411:CTT655412 DDO655411:DDP655412 DNK655411:DNL655412 DXG655411:DXH655412 EHC655411:EHD655412 EQY655411:EQZ655412 FAU655411:FAV655412 FKQ655411:FKR655412 FUM655411:FUN655412 GEI655411:GEJ655412 GOE655411:GOF655412 GYA655411:GYB655412 HHW655411:HHX655412 HRS655411:HRT655412 IBO655411:IBP655412 ILK655411:ILL655412 IVG655411:IVH655412 JFC655411:JFD655412 JOY655411:JOZ655412 JYU655411:JYV655412 KIQ655411:KIR655412 KSM655411:KSN655412 LCI655411:LCJ655412 LME655411:LMF655412 LWA655411:LWB655412 MFW655411:MFX655412 MPS655411:MPT655412 MZO655411:MZP655412 NJK655411:NJL655412 NTG655411:NTH655412 ODC655411:ODD655412 OMY655411:OMZ655412 OWU655411:OWV655412 PGQ655411:PGR655412 PQM655411:PQN655412 QAI655411:QAJ655412 QKE655411:QKF655412 QUA655411:QUB655412 RDW655411:RDX655412 RNS655411:RNT655412 RXO655411:RXP655412 SHK655411:SHL655412 SRG655411:SRH655412 TBC655411:TBD655412 TKY655411:TKZ655412 TUU655411:TUV655412 UEQ655411:UER655412 UOM655411:UON655412 UYI655411:UYJ655412 VIE655411:VIF655412 VSA655411:VSB655412 WBW655411:WBX655412 WLS655411:WLT655412 WVO655411:WVP655412 G720935:H720936 JC720935:JD720936 SY720935:SZ720936 ACU720935:ACV720936 AMQ720935:AMR720936 AWM720935:AWN720936 BGI720935:BGJ720936 BQE720935:BQF720936 CAA720935:CAB720936 CJW720935:CJX720936 CTS720935:CTT720936 DDO720935:DDP720936 DNK720935:DNL720936 DXG720935:DXH720936 EHC720935:EHD720936 EQY720935:EQZ720936 FAU720935:FAV720936 FKQ720935:FKR720936 FUM720935:FUN720936 GEI720935:GEJ720936 GOE720935:GOF720936 GYA720935:GYB720936 HHW720935:HHX720936 HRS720935:HRT720936 IBO720935:IBP720936 ILK720935:ILL720936 IVG720935:IVH720936 JFC720935:JFD720936 JOY720935:JOZ720936 JYU720935:JYV720936 KIQ720935:KIR720936 KSM720935:KSN720936 LCI720935:LCJ720936 LME720935:LMF720936 LWA720935:LWB720936 MFW720935:MFX720936 MPS720935:MPT720936 MZO720935:MZP720936 NJK720935:NJL720936 NTG720935:NTH720936 ODC720935:ODD720936 OMY720935:OMZ720936 OWU720935:OWV720936 PGQ720935:PGR720936 PQM720935:PQN720936 QAI720935:QAJ720936 QKE720935:QKF720936 QUA720935:QUB720936 RDW720935:RDX720936 RNS720935:RNT720936 RXO720935:RXP720936 SHK720935:SHL720936 SRG720935:SRH720936 TBC720935:TBD720936 TKY720935:TKZ720936 TUU720935:TUV720936 UEQ720935:UER720936 UOM720935:UON720936 UYI720935:UYJ720936 VIE720935:VIF720936 VSA720935:VSB720936 WBW720935:WBX720936 WLS720935:WLT720936 WVO720935:WVP720936 G720941:H720942 JC720941:JD720942 SY720941:SZ720942 ACU720941:ACV720942 AMQ720941:AMR720942 AWM720941:AWN720942 BGI720941:BGJ720942 BQE720941:BQF720942 CAA720941:CAB720942 CJW720941:CJX720942 CTS720941:CTT720942 DDO720941:DDP720942 DNK720941:DNL720942 DXG720941:DXH720942 EHC720941:EHD720942 EQY720941:EQZ720942 FAU720941:FAV720942 FKQ720941:FKR720942 FUM720941:FUN720942 GEI720941:GEJ720942 GOE720941:GOF720942 GYA720941:GYB720942 HHW720941:HHX720942 HRS720941:HRT720942 IBO720941:IBP720942 ILK720941:ILL720942 IVG720941:IVH720942 JFC720941:JFD720942 JOY720941:JOZ720942 JYU720941:JYV720942 KIQ720941:KIR720942 KSM720941:KSN720942 LCI720941:LCJ720942 LME720941:LMF720942 LWA720941:LWB720942 MFW720941:MFX720942 MPS720941:MPT720942 MZO720941:MZP720942 NJK720941:NJL720942 NTG720941:NTH720942 ODC720941:ODD720942 OMY720941:OMZ720942 OWU720941:OWV720942 PGQ720941:PGR720942 PQM720941:PQN720942 QAI720941:QAJ720942 QKE720941:QKF720942 QUA720941:QUB720942 RDW720941:RDX720942 RNS720941:RNT720942 RXO720941:RXP720942 SHK720941:SHL720942 SRG720941:SRH720942 TBC720941:TBD720942 TKY720941:TKZ720942 TUU720941:TUV720942 UEQ720941:UER720942 UOM720941:UON720942 UYI720941:UYJ720942 VIE720941:VIF720942 VSA720941:VSB720942 WBW720941:WBX720942 WLS720941:WLT720942 WVO720941:WVP720942 G720947:H720948 JC720947:JD720948 SY720947:SZ720948 ACU720947:ACV720948 AMQ720947:AMR720948 AWM720947:AWN720948 BGI720947:BGJ720948 BQE720947:BQF720948 CAA720947:CAB720948 CJW720947:CJX720948 CTS720947:CTT720948 DDO720947:DDP720948 DNK720947:DNL720948 DXG720947:DXH720948 EHC720947:EHD720948 EQY720947:EQZ720948 FAU720947:FAV720948 FKQ720947:FKR720948 FUM720947:FUN720948 GEI720947:GEJ720948 GOE720947:GOF720948 GYA720947:GYB720948 HHW720947:HHX720948 HRS720947:HRT720948 IBO720947:IBP720948 ILK720947:ILL720948 IVG720947:IVH720948 JFC720947:JFD720948 JOY720947:JOZ720948 JYU720947:JYV720948 KIQ720947:KIR720948 KSM720947:KSN720948 LCI720947:LCJ720948 LME720947:LMF720948 LWA720947:LWB720948 MFW720947:MFX720948 MPS720947:MPT720948 MZO720947:MZP720948 NJK720947:NJL720948 NTG720947:NTH720948 ODC720947:ODD720948 OMY720947:OMZ720948 OWU720947:OWV720948 PGQ720947:PGR720948 PQM720947:PQN720948 QAI720947:QAJ720948 QKE720947:QKF720948 QUA720947:QUB720948 RDW720947:RDX720948 RNS720947:RNT720948 RXO720947:RXP720948 SHK720947:SHL720948 SRG720947:SRH720948 TBC720947:TBD720948 TKY720947:TKZ720948 TUU720947:TUV720948 UEQ720947:UER720948 UOM720947:UON720948 UYI720947:UYJ720948 VIE720947:VIF720948 VSA720947:VSB720948 WBW720947:WBX720948 WLS720947:WLT720948 WVO720947:WVP720948 G786471:H786472 JC786471:JD786472 SY786471:SZ786472 ACU786471:ACV786472 AMQ786471:AMR786472 AWM786471:AWN786472 BGI786471:BGJ786472 BQE786471:BQF786472 CAA786471:CAB786472 CJW786471:CJX786472 CTS786471:CTT786472 DDO786471:DDP786472 DNK786471:DNL786472 DXG786471:DXH786472 EHC786471:EHD786472 EQY786471:EQZ786472 FAU786471:FAV786472 FKQ786471:FKR786472 FUM786471:FUN786472 GEI786471:GEJ786472 GOE786471:GOF786472 GYA786471:GYB786472 HHW786471:HHX786472 HRS786471:HRT786472 IBO786471:IBP786472 ILK786471:ILL786472 IVG786471:IVH786472 JFC786471:JFD786472 JOY786471:JOZ786472 JYU786471:JYV786472 KIQ786471:KIR786472 KSM786471:KSN786472 LCI786471:LCJ786472 LME786471:LMF786472 LWA786471:LWB786472 MFW786471:MFX786472 MPS786471:MPT786472 MZO786471:MZP786472 NJK786471:NJL786472 NTG786471:NTH786472 ODC786471:ODD786472 OMY786471:OMZ786472 OWU786471:OWV786472 PGQ786471:PGR786472 PQM786471:PQN786472 QAI786471:QAJ786472 QKE786471:QKF786472 QUA786471:QUB786472 RDW786471:RDX786472 RNS786471:RNT786472 RXO786471:RXP786472 SHK786471:SHL786472 SRG786471:SRH786472 TBC786471:TBD786472 TKY786471:TKZ786472 TUU786471:TUV786472 UEQ786471:UER786472 UOM786471:UON786472 UYI786471:UYJ786472 VIE786471:VIF786472 VSA786471:VSB786472 WBW786471:WBX786472 WLS786471:WLT786472 WVO786471:WVP786472 G786477:H786478 JC786477:JD786478 SY786477:SZ786478 ACU786477:ACV786478 AMQ786477:AMR786478 AWM786477:AWN786478 BGI786477:BGJ786478 BQE786477:BQF786478 CAA786477:CAB786478 CJW786477:CJX786478 CTS786477:CTT786478 DDO786477:DDP786478 DNK786477:DNL786478 DXG786477:DXH786478 EHC786477:EHD786478 EQY786477:EQZ786478 FAU786477:FAV786478 FKQ786477:FKR786478 FUM786477:FUN786478 GEI786477:GEJ786478 GOE786477:GOF786478 GYA786477:GYB786478 HHW786477:HHX786478 HRS786477:HRT786478 IBO786477:IBP786478 ILK786477:ILL786478 IVG786477:IVH786478 JFC786477:JFD786478 JOY786477:JOZ786478 JYU786477:JYV786478 KIQ786477:KIR786478 KSM786477:KSN786478 LCI786477:LCJ786478 LME786477:LMF786478 LWA786477:LWB786478 MFW786477:MFX786478 MPS786477:MPT786478 MZO786477:MZP786478 NJK786477:NJL786478 NTG786477:NTH786478 ODC786477:ODD786478 OMY786477:OMZ786478 OWU786477:OWV786478 PGQ786477:PGR786478 PQM786477:PQN786478 QAI786477:QAJ786478 QKE786477:QKF786478 QUA786477:QUB786478 RDW786477:RDX786478 RNS786477:RNT786478 RXO786477:RXP786478 SHK786477:SHL786478 SRG786477:SRH786478 TBC786477:TBD786478 TKY786477:TKZ786478 TUU786477:TUV786478 UEQ786477:UER786478 UOM786477:UON786478 UYI786477:UYJ786478 VIE786477:VIF786478 VSA786477:VSB786478 WBW786477:WBX786478 WLS786477:WLT786478 WVO786477:WVP786478 G786483:H786484 JC786483:JD786484 SY786483:SZ786484 ACU786483:ACV786484 AMQ786483:AMR786484 AWM786483:AWN786484 BGI786483:BGJ786484 BQE786483:BQF786484 CAA786483:CAB786484 CJW786483:CJX786484 CTS786483:CTT786484 DDO786483:DDP786484 DNK786483:DNL786484 DXG786483:DXH786484 EHC786483:EHD786484 EQY786483:EQZ786484 FAU786483:FAV786484 FKQ786483:FKR786484 FUM786483:FUN786484 GEI786483:GEJ786484 GOE786483:GOF786484 GYA786483:GYB786484 HHW786483:HHX786484 HRS786483:HRT786484 IBO786483:IBP786484 ILK786483:ILL786484 IVG786483:IVH786484 JFC786483:JFD786484 JOY786483:JOZ786484 JYU786483:JYV786484 KIQ786483:KIR786484 KSM786483:KSN786484 LCI786483:LCJ786484 LME786483:LMF786484 LWA786483:LWB786484 MFW786483:MFX786484 MPS786483:MPT786484 MZO786483:MZP786484 NJK786483:NJL786484 NTG786483:NTH786484 ODC786483:ODD786484 OMY786483:OMZ786484 OWU786483:OWV786484 PGQ786483:PGR786484 PQM786483:PQN786484 QAI786483:QAJ786484 QKE786483:QKF786484 QUA786483:QUB786484 RDW786483:RDX786484 RNS786483:RNT786484 RXO786483:RXP786484 SHK786483:SHL786484 SRG786483:SRH786484 TBC786483:TBD786484 TKY786483:TKZ786484 TUU786483:TUV786484 UEQ786483:UER786484 UOM786483:UON786484 UYI786483:UYJ786484 VIE786483:VIF786484 VSA786483:VSB786484 WBW786483:WBX786484 WLS786483:WLT786484 WVO786483:WVP786484 G852007:H852008 JC852007:JD852008 SY852007:SZ852008 ACU852007:ACV852008 AMQ852007:AMR852008 AWM852007:AWN852008 BGI852007:BGJ852008 BQE852007:BQF852008 CAA852007:CAB852008 CJW852007:CJX852008 CTS852007:CTT852008 DDO852007:DDP852008 DNK852007:DNL852008 DXG852007:DXH852008 EHC852007:EHD852008 EQY852007:EQZ852008 FAU852007:FAV852008 FKQ852007:FKR852008 FUM852007:FUN852008 GEI852007:GEJ852008 GOE852007:GOF852008 GYA852007:GYB852008 HHW852007:HHX852008 HRS852007:HRT852008 IBO852007:IBP852008 ILK852007:ILL852008 IVG852007:IVH852008 JFC852007:JFD852008 JOY852007:JOZ852008 JYU852007:JYV852008 KIQ852007:KIR852008 KSM852007:KSN852008 LCI852007:LCJ852008 LME852007:LMF852008 LWA852007:LWB852008 MFW852007:MFX852008 MPS852007:MPT852008 MZO852007:MZP852008 NJK852007:NJL852008 NTG852007:NTH852008 ODC852007:ODD852008 OMY852007:OMZ852008 OWU852007:OWV852008 PGQ852007:PGR852008 PQM852007:PQN852008 QAI852007:QAJ852008 QKE852007:QKF852008 QUA852007:QUB852008 RDW852007:RDX852008 RNS852007:RNT852008 RXO852007:RXP852008 SHK852007:SHL852008 SRG852007:SRH852008 TBC852007:TBD852008 TKY852007:TKZ852008 TUU852007:TUV852008 UEQ852007:UER852008 UOM852007:UON852008 UYI852007:UYJ852008 VIE852007:VIF852008 VSA852007:VSB852008 WBW852007:WBX852008 WLS852007:WLT852008 WVO852007:WVP852008 G852013:H852014 JC852013:JD852014 SY852013:SZ852014 ACU852013:ACV852014 AMQ852013:AMR852014 AWM852013:AWN852014 BGI852013:BGJ852014 BQE852013:BQF852014 CAA852013:CAB852014 CJW852013:CJX852014 CTS852013:CTT852014 DDO852013:DDP852014 DNK852013:DNL852014 DXG852013:DXH852014 EHC852013:EHD852014 EQY852013:EQZ852014 FAU852013:FAV852014 FKQ852013:FKR852014 FUM852013:FUN852014 GEI852013:GEJ852014 GOE852013:GOF852014 GYA852013:GYB852014 HHW852013:HHX852014 HRS852013:HRT852014 IBO852013:IBP852014 ILK852013:ILL852014 IVG852013:IVH852014 JFC852013:JFD852014 JOY852013:JOZ852014 JYU852013:JYV852014 KIQ852013:KIR852014 KSM852013:KSN852014 LCI852013:LCJ852014 LME852013:LMF852014 LWA852013:LWB852014 MFW852013:MFX852014 MPS852013:MPT852014 MZO852013:MZP852014 NJK852013:NJL852014 NTG852013:NTH852014 ODC852013:ODD852014 OMY852013:OMZ852014 OWU852013:OWV852014 PGQ852013:PGR852014 PQM852013:PQN852014 QAI852013:QAJ852014 QKE852013:QKF852014 QUA852013:QUB852014 RDW852013:RDX852014 RNS852013:RNT852014 RXO852013:RXP852014 SHK852013:SHL852014 SRG852013:SRH852014 TBC852013:TBD852014 TKY852013:TKZ852014 TUU852013:TUV852014 UEQ852013:UER852014 UOM852013:UON852014 UYI852013:UYJ852014 VIE852013:VIF852014 VSA852013:VSB852014 WBW852013:WBX852014 WLS852013:WLT852014 WVO852013:WVP852014 G852019:H852020 JC852019:JD852020 SY852019:SZ852020 ACU852019:ACV852020 AMQ852019:AMR852020 AWM852019:AWN852020 BGI852019:BGJ852020 BQE852019:BQF852020 CAA852019:CAB852020 CJW852019:CJX852020 CTS852019:CTT852020 DDO852019:DDP852020 DNK852019:DNL852020 DXG852019:DXH852020 EHC852019:EHD852020 EQY852019:EQZ852020 FAU852019:FAV852020 FKQ852019:FKR852020 FUM852019:FUN852020 GEI852019:GEJ852020 GOE852019:GOF852020 GYA852019:GYB852020 HHW852019:HHX852020 HRS852019:HRT852020 IBO852019:IBP852020 ILK852019:ILL852020 IVG852019:IVH852020 JFC852019:JFD852020 JOY852019:JOZ852020 JYU852019:JYV852020 KIQ852019:KIR852020 KSM852019:KSN852020 LCI852019:LCJ852020 LME852019:LMF852020 LWA852019:LWB852020 MFW852019:MFX852020 MPS852019:MPT852020 MZO852019:MZP852020 NJK852019:NJL852020 NTG852019:NTH852020 ODC852019:ODD852020 OMY852019:OMZ852020 OWU852019:OWV852020 PGQ852019:PGR852020 PQM852019:PQN852020 QAI852019:QAJ852020 QKE852019:QKF852020 QUA852019:QUB852020 RDW852019:RDX852020 RNS852019:RNT852020 RXO852019:RXP852020 SHK852019:SHL852020 SRG852019:SRH852020 TBC852019:TBD852020 TKY852019:TKZ852020 TUU852019:TUV852020 UEQ852019:UER852020 UOM852019:UON852020 UYI852019:UYJ852020 VIE852019:VIF852020 VSA852019:VSB852020 WBW852019:WBX852020 WLS852019:WLT852020 WVO852019:WVP852020 G917543:H917544 JC917543:JD917544 SY917543:SZ917544 ACU917543:ACV917544 AMQ917543:AMR917544 AWM917543:AWN917544 BGI917543:BGJ917544 BQE917543:BQF917544 CAA917543:CAB917544 CJW917543:CJX917544 CTS917543:CTT917544 DDO917543:DDP917544 DNK917543:DNL917544 DXG917543:DXH917544 EHC917543:EHD917544 EQY917543:EQZ917544 FAU917543:FAV917544 FKQ917543:FKR917544 FUM917543:FUN917544 GEI917543:GEJ917544 GOE917543:GOF917544 GYA917543:GYB917544 HHW917543:HHX917544 HRS917543:HRT917544 IBO917543:IBP917544 ILK917543:ILL917544 IVG917543:IVH917544 JFC917543:JFD917544 JOY917543:JOZ917544 JYU917543:JYV917544 KIQ917543:KIR917544 KSM917543:KSN917544 LCI917543:LCJ917544 LME917543:LMF917544 LWA917543:LWB917544 MFW917543:MFX917544 MPS917543:MPT917544 MZO917543:MZP917544 NJK917543:NJL917544 NTG917543:NTH917544 ODC917543:ODD917544 OMY917543:OMZ917544 OWU917543:OWV917544 PGQ917543:PGR917544 PQM917543:PQN917544 QAI917543:QAJ917544 QKE917543:QKF917544 QUA917543:QUB917544 RDW917543:RDX917544 RNS917543:RNT917544 RXO917543:RXP917544 SHK917543:SHL917544 SRG917543:SRH917544 TBC917543:TBD917544 TKY917543:TKZ917544 TUU917543:TUV917544 UEQ917543:UER917544 UOM917543:UON917544 UYI917543:UYJ917544 VIE917543:VIF917544 VSA917543:VSB917544 WBW917543:WBX917544 WLS917543:WLT917544 WVO917543:WVP917544 G917549:H917550 JC917549:JD917550 SY917549:SZ917550 ACU917549:ACV917550 AMQ917549:AMR917550 AWM917549:AWN917550 BGI917549:BGJ917550 BQE917549:BQF917550 CAA917549:CAB917550 CJW917549:CJX917550 CTS917549:CTT917550 DDO917549:DDP917550 DNK917549:DNL917550 DXG917549:DXH917550 EHC917549:EHD917550 EQY917549:EQZ917550 FAU917549:FAV917550 FKQ917549:FKR917550 FUM917549:FUN917550 GEI917549:GEJ917550 GOE917549:GOF917550 GYA917549:GYB917550 HHW917549:HHX917550 HRS917549:HRT917550 IBO917549:IBP917550 ILK917549:ILL917550 IVG917549:IVH917550 JFC917549:JFD917550 JOY917549:JOZ917550 JYU917549:JYV917550 KIQ917549:KIR917550 KSM917549:KSN917550 LCI917549:LCJ917550 LME917549:LMF917550 LWA917549:LWB917550 MFW917549:MFX917550 MPS917549:MPT917550 MZO917549:MZP917550 NJK917549:NJL917550 NTG917549:NTH917550 ODC917549:ODD917550 OMY917549:OMZ917550 OWU917549:OWV917550 PGQ917549:PGR917550 PQM917549:PQN917550 QAI917549:QAJ917550 QKE917549:QKF917550 QUA917549:QUB917550 RDW917549:RDX917550 RNS917549:RNT917550 RXO917549:RXP917550 SHK917549:SHL917550 SRG917549:SRH917550 TBC917549:TBD917550 TKY917549:TKZ917550 TUU917549:TUV917550 UEQ917549:UER917550 UOM917549:UON917550 UYI917549:UYJ917550 VIE917549:VIF917550 VSA917549:VSB917550 WBW917549:WBX917550 WLS917549:WLT917550 WVO917549:WVP917550 G917555:H917556 JC917555:JD917556 SY917555:SZ917556 ACU917555:ACV917556 AMQ917555:AMR917556 AWM917555:AWN917556 BGI917555:BGJ917556 BQE917555:BQF917556 CAA917555:CAB917556 CJW917555:CJX917556 CTS917555:CTT917556 DDO917555:DDP917556 DNK917555:DNL917556 DXG917555:DXH917556 EHC917555:EHD917556 EQY917555:EQZ917556 FAU917555:FAV917556 FKQ917555:FKR917556 FUM917555:FUN917556 GEI917555:GEJ917556 GOE917555:GOF917556 GYA917555:GYB917556 HHW917555:HHX917556 HRS917555:HRT917556 IBO917555:IBP917556 ILK917555:ILL917556 IVG917555:IVH917556 JFC917555:JFD917556 JOY917555:JOZ917556 JYU917555:JYV917556 KIQ917555:KIR917556 KSM917555:KSN917556 LCI917555:LCJ917556 LME917555:LMF917556 LWA917555:LWB917556 MFW917555:MFX917556 MPS917555:MPT917556 MZO917555:MZP917556 NJK917555:NJL917556 NTG917555:NTH917556 ODC917555:ODD917556 OMY917555:OMZ917556 OWU917555:OWV917556 PGQ917555:PGR917556 PQM917555:PQN917556 QAI917555:QAJ917556 QKE917555:QKF917556 QUA917555:QUB917556 RDW917555:RDX917556 RNS917555:RNT917556 RXO917555:RXP917556 SHK917555:SHL917556 SRG917555:SRH917556 TBC917555:TBD917556 TKY917555:TKZ917556 TUU917555:TUV917556 UEQ917555:UER917556 UOM917555:UON917556 UYI917555:UYJ917556 VIE917555:VIF917556 VSA917555:VSB917556 WBW917555:WBX917556 WLS917555:WLT917556 WVO917555:WVP917556 G983079:H983080 JC983079:JD983080 SY983079:SZ983080 ACU983079:ACV983080 AMQ983079:AMR983080 AWM983079:AWN983080 BGI983079:BGJ983080 BQE983079:BQF983080 CAA983079:CAB983080 CJW983079:CJX983080 CTS983079:CTT983080 DDO983079:DDP983080 DNK983079:DNL983080 DXG983079:DXH983080 EHC983079:EHD983080 EQY983079:EQZ983080 FAU983079:FAV983080 FKQ983079:FKR983080 FUM983079:FUN983080 GEI983079:GEJ983080 GOE983079:GOF983080 GYA983079:GYB983080 HHW983079:HHX983080 HRS983079:HRT983080 IBO983079:IBP983080 ILK983079:ILL983080 IVG983079:IVH983080 JFC983079:JFD983080 JOY983079:JOZ983080 JYU983079:JYV983080 KIQ983079:KIR983080 KSM983079:KSN983080 LCI983079:LCJ983080 LME983079:LMF983080 LWA983079:LWB983080 MFW983079:MFX983080 MPS983079:MPT983080 MZO983079:MZP983080 NJK983079:NJL983080 NTG983079:NTH983080 ODC983079:ODD983080 OMY983079:OMZ983080 OWU983079:OWV983080 PGQ983079:PGR983080 PQM983079:PQN983080 QAI983079:QAJ983080 QKE983079:QKF983080 QUA983079:QUB983080 RDW983079:RDX983080 RNS983079:RNT983080 RXO983079:RXP983080 SHK983079:SHL983080 SRG983079:SRH983080 TBC983079:TBD983080 TKY983079:TKZ983080 TUU983079:TUV983080 UEQ983079:UER983080 UOM983079:UON983080 UYI983079:UYJ983080 VIE983079:VIF983080 VSA983079:VSB983080 WBW983079:WBX983080 WLS983079:WLT983080 WVO983079:WVP983080 G983085:H983086 JC983085:JD983086 SY983085:SZ983086 ACU983085:ACV983086 AMQ983085:AMR983086 AWM983085:AWN983086 BGI983085:BGJ983086 BQE983085:BQF983086 CAA983085:CAB983086 CJW983085:CJX983086 CTS983085:CTT983086 DDO983085:DDP983086 DNK983085:DNL983086 DXG983085:DXH983086 EHC983085:EHD983086 EQY983085:EQZ983086 FAU983085:FAV983086 FKQ983085:FKR983086 FUM983085:FUN983086 GEI983085:GEJ983086 GOE983085:GOF983086 GYA983085:GYB983086 HHW983085:HHX983086 HRS983085:HRT983086 IBO983085:IBP983086 ILK983085:ILL983086 IVG983085:IVH983086 JFC983085:JFD983086 JOY983085:JOZ983086 JYU983085:JYV983086 KIQ983085:KIR983086 KSM983085:KSN983086 LCI983085:LCJ983086 LME983085:LMF983086 LWA983085:LWB983086 MFW983085:MFX983086 MPS983085:MPT983086 MZO983085:MZP983086 NJK983085:NJL983086 NTG983085:NTH983086 ODC983085:ODD983086 OMY983085:OMZ983086 OWU983085:OWV983086 PGQ983085:PGR983086 PQM983085:PQN983086 QAI983085:QAJ983086 QKE983085:QKF983086 QUA983085:QUB983086 RDW983085:RDX983086 RNS983085:RNT983086 RXO983085:RXP983086 SHK983085:SHL983086 SRG983085:SRH983086 TBC983085:TBD983086 TKY983085:TKZ983086 TUU983085:TUV983086 UEQ983085:UER983086 UOM983085:UON983086 UYI983085:UYJ983086 VIE983085:VIF983086 VSA983085:VSB983086 WBW983085:WBX983086 WLS983085:WLT983086 WVO983085:WVP983086 G983091:H983092 JC983091:JD983092 SY983091:SZ983092 ACU983091:ACV983092 AMQ983091:AMR983092 AWM983091:AWN983092 BGI983091:BGJ983092 BQE983091:BQF983092 CAA983091:CAB983092 CJW983091:CJX983092 CTS983091:CTT983092 DDO983091:DDP983092 DNK983091:DNL983092 DXG983091:DXH983092 EHC983091:EHD983092 EQY983091:EQZ983092 FAU983091:FAV983092 FKQ983091:FKR983092 FUM983091:FUN983092 GEI983091:GEJ983092 GOE983091:GOF983092 GYA983091:GYB983092 HHW983091:HHX983092 HRS983091:HRT983092 IBO983091:IBP983092 ILK983091:ILL983092 IVG983091:IVH983092 JFC983091:JFD983092 JOY983091:JOZ983092 JYU983091:JYV983092 KIQ983091:KIR983092 KSM983091:KSN983092 LCI983091:LCJ983092 LME983091:LMF983092 LWA983091:LWB983092 MFW983091:MFX983092 MPS983091:MPT983092 MZO983091:MZP983092 NJK983091:NJL983092 NTG983091:NTH983092 ODC983091:ODD983092 OMY983091:OMZ983092 OWU983091:OWV983092 PGQ983091:PGR983092 PQM983091:PQN983092 QAI983091:QAJ983092 QKE983091:QKF983092 QUA983091:QUB983092 RDW983091:RDX983092 RNS983091:RNT983092 RXO983091:RXP983092 SHK983091:SHL983092 SRG983091:SRH983092 TBC983091:TBD983092 TKY983091:TKZ983092 TUU983091:TUV983092 UEQ983091:UER983092 UOM983091:UON983092 UYI983091:UYJ983092 VIE983091:VIF983092 VSA983091:VSB983092 WBW983091:WBX983092 WLS983091:WLT983092 WVO983091:WVP983092 G36:H37 JC36:JD37 SY36:SZ37 ACU36:ACV37 AMQ36:AMR37 AWM36:AWN37 BGI36:BGJ37 BQE36:BQF37 CAA36:CAB37 CJW36:CJX37 CTS36:CTT37 DDO36:DDP37 DNK36:DNL37 DXG36:DXH37 EHC36:EHD37 EQY36:EQZ37 FAU36:FAV37 FKQ36:FKR37 FUM36:FUN37 GEI36:GEJ37 GOE36:GOF37 GYA36:GYB37 HHW36:HHX37 HRS36:HRT37 IBO36:IBP37 ILK36:ILL37 IVG36:IVH37 JFC36:JFD37 JOY36:JOZ37 JYU36:JYV37 KIQ36:KIR37 KSM36:KSN37 LCI36:LCJ37 LME36:LMF37 LWA36:LWB37 MFW36:MFX37 MPS36:MPT37 MZO36:MZP37 NJK36:NJL37 NTG36:NTH37 ODC36:ODD37 OMY36:OMZ37 OWU36:OWV37 PGQ36:PGR37 PQM36:PQN37 QAI36:QAJ37 QKE36:QKF37 QUA36:QUB37 RDW36:RDX37 RNS36:RNT37 RXO36:RXP37 SHK36:SHL37 SRG36:SRH37 TBC36:TBD37 TKY36:TKZ37 TUU36:TUV37 UEQ36:UER37 UOM36:UON37 UYI36:UYJ37 VIE36:VIF37 VSA36:VSB37 WBW36:WBX37 WLS36:WLT37 WVO36:WVP37 G42:H43 JC42:JD43 SY42:SZ43 ACU42:ACV43 AMQ42:AMR43 AWM42:AWN43 BGI42:BGJ43 BQE42:BQF43 CAA42:CAB43 CJW42:CJX43 CTS42:CTT43 DDO42:DDP43 DNK42:DNL43 DXG42:DXH43 EHC42:EHD43 EQY42:EQZ43 FAU42:FAV43 FKQ42:FKR43 FUM42:FUN43 GEI42:GEJ43 GOE42:GOF43 GYA42:GYB43 HHW42:HHX43 HRS42:HRT43 IBO42:IBP43 ILK42:ILL43 IVG42:IVH43 JFC42:JFD43 JOY42:JOZ43 JYU42:JYV43 KIQ42:KIR43 KSM42:KSN43 LCI42:LCJ43 LME42:LMF43 LWA42:LWB43 MFW42:MFX43 MPS42:MPT43 MZO42:MZP43 NJK42:NJL43 NTG42:NTH43 ODC42:ODD43 OMY42:OMZ43 OWU42:OWV43 PGQ42:PGR43 PQM42:PQN43 QAI42:QAJ43 QKE42:QKF43 QUA42:QUB43 RDW42:RDX43 RNS42:RNT43 RXO42:RXP43 SHK42:SHL43 SRG42:SRH43 TBC42:TBD43 TKY42:TKZ43 TUU42:TUV43 UEQ42:UER43 UOM42:UON43 UYI42:UYJ43 VIE42:VIF43 VSA42:VSB43 WBW42:WBX43 WLS42:WLT43 WVO42:WVP43 G48:H49 JC48:JD49 SY48:SZ49 ACU48:ACV49 AMQ48:AMR49 AWM48:AWN49 BGI48:BGJ49 BQE48:BQF49 CAA48:CAB49 CJW48:CJX49 CTS48:CTT49 DDO48:DDP49 DNK48:DNL49 DXG48:DXH49 EHC48:EHD49 EQY48:EQZ49 FAU48:FAV49 FKQ48:FKR49 FUM48:FUN49 GEI48:GEJ49 GOE48:GOF49 GYA48:GYB49 HHW48:HHX49 HRS48:HRT49 IBO48:IBP49 ILK48:ILL49 IVG48:IVH49 JFC48:JFD49 JOY48:JOZ49 JYU48:JYV49 KIQ48:KIR49 KSM48:KSN49 LCI48:LCJ49 LME48:LMF49 LWA48:LWB49 MFW48:MFX49 MPS48:MPT49 MZO48:MZP49 NJK48:NJL49 NTG48:NTH49 ODC48:ODD49 OMY48:OMZ49 OWU48:OWV49 PGQ48:PGR49 PQM48:PQN49 QAI48:QAJ49 QKE48:QKF49 QUA48:QUB49 RDW48:RDX49 RNS48:RNT49 RXO48:RXP49 SHK48:SHL49 SRG48:SRH49 TBC48:TBD49 TKY48:TKZ49 TUU48:TUV49 UEQ48:UER49 UOM48:UON49 UYI48:UYJ49 VIE48:VIF49 VSA48:VSB49 WBW48:WBX49 WLS48:WLT49 WVO48:WVP49 G68:H69 JC68:JD69 SY68:SZ69 ACU68:ACV69 AMQ68:AMR69 AWM68:AWN69 BGI68:BGJ69 BQE68:BQF69 CAA68:CAB69 CJW68:CJX69 CTS68:CTT69 DDO68:DDP69 DNK68:DNL69 DXG68:DXH69 EHC68:EHD69 EQY68:EQZ69 FAU68:FAV69 FKQ68:FKR69 FUM68:FUN69 GEI68:GEJ69 GOE68:GOF69 GYA68:GYB69 HHW68:HHX69 HRS68:HRT69 IBO68:IBP69 ILK68:ILL69 IVG68:IVH69 JFC68:JFD69 JOY68:JOZ69 JYU68:JYV69 KIQ68:KIR69 KSM68:KSN69 LCI68:LCJ69 LME68:LMF69 LWA68:LWB69 MFW68:MFX69 MPS68:MPT69 MZO68:MZP69 NJK68:NJL69 NTG68:NTH69 ODC68:ODD69 OMY68:OMZ69 OWU68:OWV69 PGQ68:PGR69 PQM68:PQN69 QAI68:QAJ69 QKE68:QKF69 QUA68:QUB69 RDW68:RDX69 RNS68:RNT69 RXO68:RXP69 SHK68:SHL69 SRG68:SRH69 TBC68:TBD69 TKY68:TKZ69 TUU68:TUV69 UEQ68:UER69 UOM68:UON69 UYI68:UYJ69 VIE68:VIF69 VSA68:VSB69 WBW68:WBX69 WLS68:WLT69 WVO68:WVP69 G65572:H65573 JC65572:JD65573 SY65572:SZ65573 ACU65572:ACV65573 AMQ65572:AMR65573 AWM65572:AWN65573 BGI65572:BGJ65573 BQE65572:BQF65573 CAA65572:CAB65573 CJW65572:CJX65573 CTS65572:CTT65573 DDO65572:DDP65573 DNK65572:DNL65573 DXG65572:DXH65573 EHC65572:EHD65573 EQY65572:EQZ65573 FAU65572:FAV65573 FKQ65572:FKR65573 FUM65572:FUN65573 GEI65572:GEJ65573 GOE65572:GOF65573 GYA65572:GYB65573 HHW65572:HHX65573 HRS65572:HRT65573 IBO65572:IBP65573 ILK65572:ILL65573 IVG65572:IVH65573 JFC65572:JFD65573 JOY65572:JOZ65573 JYU65572:JYV65573 KIQ65572:KIR65573 KSM65572:KSN65573 LCI65572:LCJ65573 LME65572:LMF65573 LWA65572:LWB65573 MFW65572:MFX65573 MPS65572:MPT65573 MZO65572:MZP65573 NJK65572:NJL65573 NTG65572:NTH65573 ODC65572:ODD65573 OMY65572:OMZ65573 OWU65572:OWV65573 PGQ65572:PGR65573 PQM65572:PQN65573 QAI65572:QAJ65573 QKE65572:QKF65573 QUA65572:QUB65573 RDW65572:RDX65573 RNS65572:RNT65573 RXO65572:RXP65573 SHK65572:SHL65573 SRG65572:SRH65573 TBC65572:TBD65573 TKY65572:TKZ65573 TUU65572:TUV65573 UEQ65572:UER65573 UOM65572:UON65573 UYI65572:UYJ65573 VIE65572:VIF65573 VSA65572:VSB65573 WBW65572:WBX65573 WLS65572:WLT65573 WVO65572:WVP65573 G65578:H65579 JC65578:JD65579 SY65578:SZ65579 ACU65578:ACV65579 AMQ65578:AMR65579 AWM65578:AWN65579 BGI65578:BGJ65579 BQE65578:BQF65579 CAA65578:CAB65579 CJW65578:CJX65579 CTS65578:CTT65579 DDO65578:DDP65579 DNK65578:DNL65579 DXG65578:DXH65579 EHC65578:EHD65579 EQY65578:EQZ65579 FAU65578:FAV65579 FKQ65578:FKR65579 FUM65578:FUN65579 GEI65578:GEJ65579 GOE65578:GOF65579 GYA65578:GYB65579 HHW65578:HHX65579 HRS65578:HRT65579 IBO65578:IBP65579 ILK65578:ILL65579 IVG65578:IVH65579 JFC65578:JFD65579 JOY65578:JOZ65579 JYU65578:JYV65579 KIQ65578:KIR65579 KSM65578:KSN65579 LCI65578:LCJ65579 LME65578:LMF65579 LWA65578:LWB65579 MFW65578:MFX65579 MPS65578:MPT65579 MZO65578:MZP65579 NJK65578:NJL65579 NTG65578:NTH65579 ODC65578:ODD65579 OMY65578:OMZ65579 OWU65578:OWV65579 PGQ65578:PGR65579 PQM65578:PQN65579 QAI65578:QAJ65579 QKE65578:QKF65579 QUA65578:QUB65579 RDW65578:RDX65579 RNS65578:RNT65579 RXO65578:RXP65579 SHK65578:SHL65579 SRG65578:SRH65579 TBC65578:TBD65579 TKY65578:TKZ65579 TUU65578:TUV65579 UEQ65578:UER65579 UOM65578:UON65579 UYI65578:UYJ65579 VIE65578:VIF65579 VSA65578:VSB65579 WBW65578:WBX65579 WLS65578:WLT65579 WVO65578:WVP65579 G65584:H65585 JC65584:JD65585 SY65584:SZ65585 ACU65584:ACV65585 AMQ65584:AMR65585 AWM65584:AWN65585 BGI65584:BGJ65585 BQE65584:BQF65585 CAA65584:CAB65585 CJW65584:CJX65585 CTS65584:CTT65585 DDO65584:DDP65585 DNK65584:DNL65585 DXG65584:DXH65585 EHC65584:EHD65585 EQY65584:EQZ65585 FAU65584:FAV65585 FKQ65584:FKR65585 FUM65584:FUN65585 GEI65584:GEJ65585 GOE65584:GOF65585 GYA65584:GYB65585 HHW65584:HHX65585 HRS65584:HRT65585 IBO65584:IBP65585 ILK65584:ILL65585 IVG65584:IVH65585 JFC65584:JFD65585 JOY65584:JOZ65585 JYU65584:JYV65585 KIQ65584:KIR65585 KSM65584:KSN65585 LCI65584:LCJ65585 LME65584:LMF65585 LWA65584:LWB65585 MFW65584:MFX65585 MPS65584:MPT65585 MZO65584:MZP65585 NJK65584:NJL65585 NTG65584:NTH65585 ODC65584:ODD65585 OMY65584:OMZ65585 OWU65584:OWV65585 PGQ65584:PGR65585 PQM65584:PQN65585 QAI65584:QAJ65585 QKE65584:QKF65585 QUA65584:QUB65585 RDW65584:RDX65585 RNS65584:RNT65585 RXO65584:RXP65585 SHK65584:SHL65585 SRG65584:SRH65585 TBC65584:TBD65585 TKY65584:TKZ65585 TUU65584:TUV65585 UEQ65584:UER65585 UOM65584:UON65585 UYI65584:UYJ65585 VIE65584:VIF65585 VSA65584:VSB65585 WBW65584:WBX65585 WLS65584:WLT65585 WVO65584:WVP65585 G65604:H65605 JC65604:JD65605 SY65604:SZ65605 ACU65604:ACV65605 AMQ65604:AMR65605 AWM65604:AWN65605 BGI65604:BGJ65605 BQE65604:BQF65605 CAA65604:CAB65605 CJW65604:CJX65605 CTS65604:CTT65605 DDO65604:DDP65605 DNK65604:DNL65605 DXG65604:DXH65605 EHC65604:EHD65605 EQY65604:EQZ65605 FAU65604:FAV65605 FKQ65604:FKR65605 FUM65604:FUN65605 GEI65604:GEJ65605 GOE65604:GOF65605 GYA65604:GYB65605 HHW65604:HHX65605 HRS65604:HRT65605 IBO65604:IBP65605 ILK65604:ILL65605 IVG65604:IVH65605 JFC65604:JFD65605 JOY65604:JOZ65605 JYU65604:JYV65605 KIQ65604:KIR65605 KSM65604:KSN65605 LCI65604:LCJ65605 LME65604:LMF65605 LWA65604:LWB65605 MFW65604:MFX65605 MPS65604:MPT65605 MZO65604:MZP65605 NJK65604:NJL65605 NTG65604:NTH65605 ODC65604:ODD65605 OMY65604:OMZ65605 OWU65604:OWV65605 PGQ65604:PGR65605 PQM65604:PQN65605 QAI65604:QAJ65605 QKE65604:QKF65605 QUA65604:QUB65605 RDW65604:RDX65605 RNS65604:RNT65605 RXO65604:RXP65605 SHK65604:SHL65605 SRG65604:SRH65605 TBC65604:TBD65605 TKY65604:TKZ65605 TUU65604:TUV65605 UEQ65604:UER65605 UOM65604:UON65605 UYI65604:UYJ65605 VIE65604:VIF65605 VSA65604:VSB65605 WBW65604:WBX65605 WLS65604:WLT65605 WVO65604:WVP65605 G131108:H131109 JC131108:JD131109 SY131108:SZ131109 ACU131108:ACV131109 AMQ131108:AMR131109 AWM131108:AWN131109 BGI131108:BGJ131109 BQE131108:BQF131109 CAA131108:CAB131109 CJW131108:CJX131109 CTS131108:CTT131109 DDO131108:DDP131109 DNK131108:DNL131109 DXG131108:DXH131109 EHC131108:EHD131109 EQY131108:EQZ131109 FAU131108:FAV131109 FKQ131108:FKR131109 FUM131108:FUN131109 GEI131108:GEJ131109 GOE131108:GOF131109 GYA131108:GYB131109 HHW131108:HHX131109 HRS131108:HRT131109 IBO131108:IBP131109 ILK131108:ILL131109 IVG131108:IVH131109 JFC131108:JFD131109 JOY131108:JOZ131109 JYU131108:JYV131109 KIQ131108:KIR131109 KSM131108:KSN131109 LCI131108:LCJ131109 LME131108:LMF131109 LWA131108:LWB131109 MFW131108:MFX131109 MPS131108:MPT131109 MZO131108:MZP131109 NJK131108:NJL131109 NTG131108:NTH131109 ODC131108:ODD131109 OMY131108:OMZ131109 OWU131108:OWV131109 PGQ131108:PGR131109 PQM131108:PQN131109 QAI131108:QAJ131109 QKE131108:QKF131109 QUA131108:QUB131109 RDW131108:RDX131109 RNS131108:RNT131109 RXO131108:RXP131109 SHK131108:SHL131109 SRG131108:SRH131109 TBC131108:TBD131109 TKY131108:TKZ131109 TUU131108:TUV131109 UEQ131108:UER131109 UOM131108:UON131109 UYI131108:UYJ131109 VIE131108:VIF131109 VSA131108:VSB131109 WBW131108:WBX131109 WLS131108:WLT131109 WVO131108:WVP131109 G131114:H131115 JC131114:JD131115 SY131114:SZ131115 ACU131114:ACV131115 AMQ131114:AMR131115 AWM131114:AWN131115 BGI131114:BGJ131115 BQE131114:BQF131115 CAA131114:CAB131115 CJW131114:CJX131115 CTS131114:CTT131115 DDO131114:DDP131115 DNK131114:DNL131115 DXG131114:DXH131115 EHC131114:EHD131115 EQY131114:EQZ131115 FAU131114:FAV131115 FKQ131114:FKR131115 FUM131114:FUN131115 GEI131114:GEJ131115 GOE131114:GOF131115 GYA131114:GYB131115 HHW131114:HHX131115 HRS131114:HRT131115 IBO131114:IBP131115 ILK131114:ILL131115 IVG131114:IVH131115 JFC131114:JFD131115 JOY131114:JOZ131115 JYU131114:JYV131115 KIQ131114:KIR131115 KSM131114:KSN131115 LCI131114:LCJ131115 LME131114:LMF131115 LWA131114:LWB131115 MFW131114:MFX131115 MPS131114:MPT131115 MZO131114:MZP131115 NJK131114:NJL131115 NTG131114:NTH131115 ODC131114:ODD131115 OMY131114:OMZ131115 OWU131114:OWV131115 PGQ131114:PGR131115 PQM131114:PQN131115 QAI131114:QAJ131115 QKE131114:QKF131115 QUA131114:QUB131115 RDW131114:RDX131115 RNS131114:RNT131115 RXO131114:RXP131115 SHK131114:SHL131115 SRG131114:SRH131115 TBC131114:TBD131115 TKY131114:TKZ131115 TUU131114:TUV131115 UEQ131114:UER131115 UOM131114:UON131115 UYI131114:UYJ131115 VIE131114:VIF131115 VSA131114:VSB131115 WBW131114:WBX131115 WLS131114:WLT131115 WVO131114:WVP131115 G131120:H131121 JC131120:JD131121 SY131120:SZ131121 ACU131120:ACV131121 AMQ131120:AMR131121 AWM131120:AWN131121 BGI131120:BGJ131121 BQE131120:BQF131121 CAA131120:CAB131121 CJW131120:CJX131121 CTS131120:CTT131121 DDO131120:DDP131121 DNK131120:DNL131121 DXG131120:DXH131121 EHC131120:EHD131121 EQY131120:EQZ131121 FAU131120:FAV131121 FKQ131120:FKR131121 FUM131120:FUN131121 GEI131120:GEJ131121 GOE131120:GOF131121 GYA131120:GYB131121 HHW131120:HHX131121 HRS131120:HRT131121 IBO131120:IBP131121 ILK131120:ILL131121 IVG131120:IVH131121 JFC131120:JFD131121 JOY131120:JOZ131121 JYU131120:JYV131121 KIQ131120:KIR131121 KSM131120:KSN131121 LCI131120:LCJ131121 LME131120:LMF131121 LWA131120:LWB131121 MFW131120:MFX131121 MPS131120:MPT131121 MZO131120:MZP131121 NJK131120:NJL131121 NTG131120:NTH131121 ODC131120:ODD131121 OMY131120:OMZ131121 OWU131120:OWV131121 PGQ131120:PGR131121 PQM131120:PQN131121 QAI131120:QAJ131121 QKE131120:QKF131121 QUA131120:QUB131121 RDW131120:RDX131121 RNS131120:RNT131121 RXO131120:RXP131121 SHK131120:SHL131121 SRG131120:SRH131121 TBC131120:TBD131121 TKY131120:TKZ131121 TUU131120:TUV131121 UEQ131120:UER131121 UOM131120:UON131121 UYI131120:UYJ131121 VIE131120:VIF131121 VSA131120:VSB131121 WBW131120:WBX131121 WLS131120:WLT131121 WVO131120:WVP131121 G131140:H131141 JC131140:JD131141 SY131140:SZ131141 ACU131140:ACV131141 AMQ131140:AMR131141 AWM131140:AWN131141 BGI131140:BGJ131141 BQE131140:BQF131141 CAA131140:CAB131141 CJW131140:CJX131141 CTS131140:CTT131141 DDO131140:DDP131141 DNK131140:DNL131141 DXG131140:DXH131141 EHC131140:EHD131141 EQY131140:EQZ131141 FAU131140:FAV131141 FKQ131140:FKR131141 FUM131140:FUN131141 GEI131140:GEJ131141 GOE131140:GOF131141 GYA131140:GYB131141 HHW131140:HHX131141 HRS131140:HRT131141 IBO131140:IBP131141 ILK131140:ILL131141 IVG131140:IVH131141 JFC131140:JFD131141 JOY131140:JOZ131141 JYU131140:JYV131141 KIQ131140:KIR131141 KSM131140:KSN131141 LCI131140:LCJ131141 LME131140:LMF131141 LWA131140:LWB131141 MFW131140:MFX131141 MPS131140:MPT131141 MZO131140:MZP131141 NJK131140:NJL131141 NTG131140:NTH131141 ODC131140:ODD131141 OMY131140:OMZ131141 OWU131140:OWV131141 PGQ131140:PGR131141 PQM131140:PQN131141 QAI131140:QAJ131141 QKE131140:QKF131141 QUA131140:QUB131141 RDW131140:RDX131141 RNS131140:RNT131141 RXO131140:RXP131141 SHK131140:SHL131141 SRG131140:SRH131141 TBC131140:TBD131141 TKY131140:TKZ131141 TUU131140:TUV131141 UEQ131140:UER131141 UOM131140:UON131141 UYI131140:UYJ131141 VIE131140:VIF131141 VSA131140:VSB131141 WBW131140:WBX131141 WLS131140:WLT131141 WVO131140:WVP131141 G196644:H196645 JC196644:JD196645 SY196644:SZ196645 ACU196644:ACV196645 AMQ196644:AMR196645 AWM196644:AWN196645 BGI196644:BGJ196645 BQE196644:BQF196645 CAA196644:CAB196645 CJW196644:CJX196645 CTS196644:CTT196645 DDO196644:DDP196645 DNK196644:DNL196645 DXG196644:DXH196645 EHC196644:EHD196645 EQY196644:EQZ196645 FAU196644:FAV196645 FKQ196644:FKR196645 FUM196644:FUN196645 GEI196644:GEJ196645 GOE196644:GOF196645 GYA196644:GYB196645 HHW196644:HHX196645 HRS196644:HRT196645 IBO196644:IBP196645 ILK196644:ILL196645 IVG196644:IVH196645 JFC196644:JFD196645 JOY196644:JOZ196645 JYU196644:JYV196645 KIQ196644:KIR196645 KSM196644:KSN196645 LCI196644:LCJ196645 LME196644:LMF196645 LWA196644:LWB196645 MFW196644:MFX196645 MPS196644:MPT196645 MZO196644:MZP196645 NJK196644:NJL196645 NTG196644:NTH196645 ODC196644:ODD196645 OMY196644:OMZ196645 OWU196644:OWV196645 PGQ196644:PGR196645 PQM196644:PQN196645 QAI196644:QAJ196645 QKE196644:QKF196645 QUA196644:QUB196645 RDW196644:RDX196645 RNS196644:RNT196645 RXO196644:RXP196645 SHK196644:SHL196645 SRG196644:SRH196645 TBC196644:TBD196645 TKY196644:TKZ196645 TUU196644:TUV196645 UEQ196644:UER196645 UOM196644:UON196645 UYI196644:UYJ196645 VIE196644:VIF196645 VSA196644:VSB196645 WBW196644:WBX196645 WLS196644:WLT196645 WVO196644:WVP196645 G196650:H196651 JC196650:JD196651 SY196650:SZ196651 ACU196650:ACV196651 AMQ196650:AMR196651 AWM196650:AWN196651 BGI196650:BGJ196651 BQE196650:BQF196651 CAA196650:CAB196651 CJW196650:CJX196651 CTS196650:CTT196651 DDO196650:DDP196651 DNK196650:DNL196651 DXG196650:DXH196651 EHC196650:EHD196651 EQY196650:EQZ196651 FAU196650:FAV196651 FKQ196650:FKR196651 FUM196650:FUN196651 GEI196650:GEJ196651 GOE196650:GOF196651 GYA196650:GYB196651 HHW196650:HHX196651 HRS196650:HRT196651 IBO196650:IBP196651 ILK196650:ILL196651 IVG196650:IVH196651 JFC196650:JFD196651 JOY196650:JOZ196651 JYU196650:JYV196651 KIQ196650:KIR196651 KSM196650:KSN196651 LCI196650:LCJ196651 LME196650:LMF196651 LWA196650:LWB196651 MFW196650:MFX196651 MPS196650:MPT196651 MZO196650:MZP196651 NJK196650:NJL196651 NTG196650:NTH196651 ODC196650:ODD196651 OMY196650:OMZ196651 OWU196650:OWV196651 PGQ196650:PGR196651 PQM196650:PQN196651 QAI196650:QAJ196651 QKE196650:QKF196651 QUA196650:QUB196651 RDW196650:RDX196651 RNS196650:RNT196651 RXO196650:RXP196651 SHK196650:SHL196651 SRG196650:SRH196651 TBC196650:TBD196651 TKY196650:TKZ196651 TUU196650:TUV196651 UEQ196650:UER196651 UOM196650:UON196651 UYI196650:UYJ196651 VIE196650:VIF196651 VSA196650:VSB196651 WBW196650:WBX196651 WLS196650:WLT196651 WVO196650:WVP196651 G196656:H196657 JC196656:JD196657 SY196656:SZ196657 ACU196656:ACV196657 AMQ196656:AMR196657 AWM196656:AWN196657 BGI196656:BGJ196657 BQE196656:BQF196657 CAA196656:CAB196657 CJW196656:CJX196657 CTS196656:CTT196657 DDO196656:DDP196657 DNK196656:DNL196657 DXG196656:DXH196657 EHC196656:EHD196657 EQY196656:EQZ196657 FAU196656:FAV196657 FKQ196656:FKR196657 FUM196656:FUN196657 GEI196656:GEJ196657 GOE196656:GOF196657 GYA196656:GYB196657 HHW196656:HHX196657 HRS196656:HRT196657 IBO196656:IBP196657 ILK196656:ILL196657 IVG196656:IVH196657 JFC196656:JFD196657 JOY196656:JOZ196657 JYU196656:JYV196657 KIQ196656:KIR196657 KSM196656:KSN196657 LCI196656:LCJ196657 LME196656:LMF196657 LWA196656:LWB196657 MFW196656:MFX196657 MPS196656:MPT196657 MZO196656:MZP196657 NJK196656:NJL196657 NTG196656:NTH196657 ODC196656:ODD196657 OMY196656:OMZ196657 OWU196656:OWV196657 PGQ196656:PGR196657 PQM196656:PQN196657 QAI196656:QAJ196657 QKE196656:QKF196657 QUA196656:QUB196657 RDW196656:RDX196657 RNS196656:RNT196657 RXO196656:RXP196657 SHK196656:SHL196657 SRG196656:SRH196657 TBC196656:TBD196657 TKY196656:TKZ196657 TUU196656:TUV196657 UEQ196656:UER196657 UOM196656:UON196657 UYI196656:UYJ196657 VIE196656:VIF196657 VSA196656:VSB196657 WBW196656:WBX196657 WLS196656:WLT196657 WVO196656:WVP196657 G196676:H196677 JC196676:JD196677 SY196676:SZ196677 ACU196676:ACV196677 AMQ196676:AMR196677 AWM196676:AWN196677 BGI196676:BGJ196677 BQE196676:BQF196677 CAA196676:CAB196677 CJW196676:CJX196677 CTS196676:CTT196677 DDO196676:DDP196677 DNK196676:DNL196677 DXG196676:DXH196677 EHC196676:EHD196677 EQY196676:EQZ196677 FAU196676:FAV196677 FKQ196676:FKR196677 FUM196676:FUN196677 GEI196676:GEJ196677 GOE196676:GOF196677 GYA196676:GYB196677 HHW196676:HHX196677 HRS196676:HRT196677 IBO196676:IBP196677 ILK196676:ILL196677 IVG196676:IVH196677 JFC196676:JFD196677 JOY196676:JOZ196677 JYU196676:JYV196677 KIQ196676:KIR196677 KSM196676:KSN196677 LCI196676:LCJ196677 LME196676:LMF196677 LWA196676:LWB196677 MFW196676:MFX196677 MPS196676:MPT196677 MZO196676:MZP196677 NJK196676:NJL196677 NTG196676:NTH196677 ODC196676:ODD196677 OMY196676:OMZ196677 OWU196676:OWV196677 PGQ196676:PGR196677 PQM196676:PQN196677 QAI196676:QAJ196677 QKE196676:QKF196677 QUA196676:QUB196677 RDW196676:RDX196677 RNS196676:RNT196677 RXO196676:RXP196677 SHK196676:SHL196677 SRG196676:SRH196677 TBC196676:TBD196677 TKY196676:TKZ196677 TUU196676:TUV196677 UEQ196676:UER196677 UOM196676:UON196677 UYI196676:UYJ196677 VIE196676:VIF196677 VSA196676:VSB196677 WBW196676:WBX196677 WLS196676:WLT196677 WVO196676:WVP196677 G262180:H262181 JC262180:JD262181 SY262180:SZ262181 ACU262180:ACV262181 AMQ262180:AMR262181 AWM262180:AWN262181 BGI262180:BGJ262181 BQE262180:BQF262181 CAA262180:CAB262181 CJW262180:CJX262181 CTS262180:CTT262181 DDO262180:DDP262181 DNK262180:DNL262181 DXG262180:DXH262181 EHC262180:EHD262181 EQY262180:EQZ262181 FAU262180:FAV262181 FKQ262180:FKR262181 FUM262180:FUN262181 GEI262180:GEJ262181 GOE262180:GOF262181 GYA262180:GYB262181 HHW262180:HHX262181 HRS262180:HRT262181 IBO262180:IBP262181 ILK262180:ILL262181 IVG262180:IVH262181 JFC262180:JFD262181 JOY262180:JOZ262181 JYU262180:JYV262181 KIQ262180:KIR262181 KSM262180:KSN262181 LCI262180:LCJ262181 LME262180:LMF262181 LWA262180:LWB262181 MFW262180:MFX262181 MPS262180:MPT262181 MZO262180:MZP262181 NJK262180:NJL262181 NTG262180:NTH262181 ODC262180:ODD262181 OMY262180:OMZ262181 OWU262180:OWV262181 PGQ262180:PGR262181 PQM262180:PQN262181 QAI262180:QAJ262181 QKE262180:QKF262181 QUA262180:QUB262181 RDW262180:RDX262181 RNS262180:RNT262181 RXO262180:RXP262181 SHK262180:SHL262181 SRG262180:SRH262181 TBC262180:TBD262181 TKY262180:TKZ262181 TUU262180:TUV262181 UEQ262180:UER262181 UOM262180:UON262181 UYI262180:UYJ262181 VIE262180:VIF262181 VSA262180:VSB262181 WBW262180:WBX262181 WLS262180:WLT262181 WVO262180:WVP262181 G262186:H262187 JC262186:JD262187 SY262186:SZ262187 ACU262186:ACV262187 AMQ262186:AMR262187 AWM262186:AWN262187 BGI262186:BGJ262187 BQE262186:BQF262187 CAA262186:CAB262187 CJW262186:CJX262187 CTS262186:CTT262187 DDO262186:DDP262187 DNK262186:DNL262187 DXG262186:DXH262187 EHC262186:EHD262187 EQY262186:EQZ262187 FAU262186:FAV262187 FKQ262186:FKR262187 FUM262186:FUN262187 GEI262186:GEJ262187 GOE262186:GOF262187 GYA262186:GYB262187 HHW262186:HHX262187 HRS262186:HRT262187 IBO262186:IBP262187 ILK262186:ILL262187 IVG262186:IVH262187 JFC262186:JFD262187 JOY262186:JOZ262187 JYU262186:JYV262187 KIQ262186:KIR262187 KSM262186:KSN262187 LCI262186:LCJ262187 LME262186:LMF262187 LWA262186:LWB262187 MFW262186:MFX262187 MPS262186:MPT262187 MZO262186:MZP262187 NJK262186:NJL262187 NTG262186:NTH262187 ODC262186:ODD262187 OMY262186:OMZ262187 OWU262186:OWV262187 PGQ262186:PGR262187 PQM262186:PQN262187 QAI262186:QAJ262187 QKE262186:QKF262187 QUA262186:QUB262187 RDW262186:RDX262187 RNS262186:RNT262187 RXO262186:RXP262187 SHK262186:SHL262187 SRG262186:SRH262187 TBC262186:TBD262187 TKY262186:TKZ262187 TUU262186:TUV262187 UEQ262186:UER262187 UOM262186:UON262187 UYI262186:UYJ262187 VIE262186:VIF262187 VSA262186:VSB262187 WBW262186:WBX262187 WLS262186:WLT262187 WVO262186:WVP262187 G262192:H262193 JC262192:JD262193 SY262192:SZ262193 ACU262192:ACV262193 AMQ262192:AMR262193 AWM262192:AWN262193 BGI262192:BGJ262193 BQE262192:BQF262193 CAA262192:CAB262193 CJW262192:CJX262193 CTS262192:CTT262193 DDO262192:DDP262193 DNK262192:DNL262193 DXG262192:DXH262193 EHC262192:EHD262193 EQY262192:EQZ262193 FAU262192:FAV262193 FKQ262192:FKR262193 FUM262192:FUN262193 GEI262192:GEJ262193 GOE262192:GOF262193 GYA262192:GYB262193 HHW262192:HHX262193 HRS262192:HRT262193 IBO262192:IBP262193 ILK262192:ILL262193 IVG262192:IVH262193 JFC262192:JFD262193 JOY262192:JOZ262193 JYU262192:JYV262193 KIQ262192:KIR262193 KSM262192:KSN262193 LCI262192:LCJ262193 LME262192:LMF262193 LWA262192:LWB262193 MFW262192:MFX262193 MPS262192:MPT262193 MZO262192:MZP262193 NJK262192:NJL262193 NTG262192:NTH262193 ODC262192:ODD262193 OMY262192:OMZ262193 OWU262192:OWV262193 PGQ262192:PGR262193 PQM262192:PQN262193 QAI262192:QAJ262193 QKE262192:QKF262193 QUA262192:QUB262193 RDW262192:RDX262193 RNS262192:RNT262193 RXO262192:RXP262193 SHK262192:SHL262193 SRG262192:SRH262193 TBC262192:TBD262193 TKY262192:TKZ262193 TUU262192:TUV262193 UEQ262192:UER262193 UOM262192:UON262193 UYI262192:UYJ262193 VIE262192:VIF262193 VSA262192:VSB262193 WBW262192:WBX262193 WLS262192:WLT262193 WVO262192:WVP262193 G262212:H262213 JC262212:JD262213 SY262212:SZ262213 ACU262212:ACV262213 AMQ262212:AMR262213 AWM262212:AWN262213 BGI262212:BGJ262213 BQE262212:BQF262213 CAA262212:CAB262213 CJW262212:CJX262213 CTS262212:CTT262213 DDO262212:DDP262213 DNK262212:DNL262213 DXG262212:DXH262213 EHC262212:EHD262213 EQY262212:EQZ262213 FAU262212:FAV262213 FKQ262212:FKR262213 FUM262212:FUN262213 GEI262212:GEJ262213 GOE262212:GOF262213 GYA262212:GYB262213 HHW262212:HHX262213 HRS262212:HRT262213 IBO262212:IBP262213 ILK262212:ILL262213 IVG262212:IVH262213 JFC262212:JFD262213 JOY262212:JOZ262213 JYU262212:JYV262213 KIQ262212:KIR262213 KSM262212:KSN262213 LCI262212:LCJ262213 LME262212:LMF262213 LWA262212:LWB262213 MFW262212:MFX262213 MPS262212:MPT262213 MZO262212:MZP262213 NJK262212:NJL262213 NTG262212:NTH262213 ODC262212:ODD262213 OMY262212:OMZ262213 OWU262212:OWV262213 PGQ262212:PGR262213 PQM262212:PQN262213 QAI262212:QAJ262213 QKE262212:QKF262213 QUA262212:QUB262213 RDW262212:RDX262213 RNS262212:RNT262213 RXO262212:RXP262213 SHK262212:SHL262213 SRG262212:SRH262213 TBC262212:TBD262213 TKY262212:TKZ262213 TUU262212:TUV262213 UEQ262212:UER262213 UOM262212:UON262213 UYI262212:UYJ262213 VIE262212:VIF262213 VSA262212:VSB262213 WBW262212:WBX262213 WLS262212:WLT262213 WVO262212:WVP262213 G327716:H327717 JC327716:JD327717 SY327716:SZ327717 ACU327716:ACV327717 AMQ327716:AMR327717 AWM327716:AWN327717 BGI327716:BGJ327717 BQE327716:BQF327717 CAA327716:CAB327717 CJW327716:CJX327717 CTS327716:CTT327717 DDO327716:DDP327717 DNK327716:DNL327717 DXG327716:DXH327717 EHC327716:EHD327717 EQY327716:EQZ327717 FAU327716:FAV327717 FKQ327716:FKR327717 FUM327716:FUN327717 GEI327716:GEJ327717 GOE327716:GOF327717 GYA327716:GYB327717 HHW327716:HHX327717 HRS327716:HRT327717 IBO327716:IBP327717 ILK327716:ILL327717 IVG327716:IVH327717 JFC327716:JFD327717 JOY327716:JOZ327717 JYU327716:JYV327717 KIQ327716:KIR327717 KSM327716:KSN327717 LCI327716:LCJ327717 LME327716:LMF327717 LWA327716:LWB327717 MFW327716:MFX327717 MPS327716:MPT327717 MZO327716:MZP327717 NJK327716:NJL327717 NTG327716:NTH327717 ODC327716:ODD327717 OMY327716:OMZ327717 OWU327716:OWV327717 PGQ327716:PGR327717 PQM327716:PQN327717 QAI327716:QAJ327717 QKE327716:QKF327717 QUA327716:QUB327717 RDW327716:RDX327717 RNS327716:RNT327717 RXO327716:RXP327717 SHK327716:SHL327717 SRG327716:SRH327717 TBC327716:TBD327717 TKY327716:TKZ327717 TUU327716:TUV327717 UEQ327716:UER327717 UOM327716:UON327717 UYI327716:UYJ327717 VIE327716:VIF327717 VSA327716:VSB327717 WBW327716:WBX327717 WLS327716:WLT327717 WVO327716:WVP327717 G327722:H327723 JC327722:JD327723 SY327722:SZ327723 ACU327722:ACV327723 AMQ327722:AMR327723 AWM327722:AWN327723 BGI327722:BGJ327723 BQE327722:BQF327723 CAA327722:CAB327723 CJW327722:CJX327723 CTS327722:CTT327723 DDO327722:DDP327723 DNK327722:DNL327723 DXG327722:DXH327723 EHC327722:EHD327723 EQY327722:EQZ327723 FAU327722:FAV327723 FKQ327722:FKR327723 FUM327722:FUN327723 GEI327722:GEJ327723 GOE327722:GOF327723 GYA327722:GYB327723 HHW327722:HHX327723 HRS327722:HRT327723 IBO327722:IBP327723 ILK327722:ILL327723 IVG327722:IVH327723 JFC327722:JFD327723 JOY327722:JOZ327723 JYU327722:JYV327723 KIQ327722:KIR327723 KSM327722:KSN327723 LCI327722:LCJ327723 LME327722:LMF327723 LWA327722:LWB327723 MFW327722:MFX327723 MPS327722:MPT327723 MZO327722:MZP327723 NJK327722:NJL327723 NTG327722:NTH327723 ODC327722:ODD327723 OMY327722:OMZ327723 OWU327722:OWV327723 PGQ327722:PGR327723 PQM327722:PQN327723 QAI327722:QAJ327723 QKE327722:QKF327723 QUA327722:QUB327723 RDW327722:RDX327723 RNS327722:RNT327723 RXO327722:RXP327723 SHK327722:SHL327723 SRG327722:SRH327723 TBC327722:TBD327723 TKY327722:TKZ327723 TUU327722:TUV327723 UEQ327722:UER327723 UOM327722:UON327723 UYI327722:UYJ327723 VIE327722:VIF327723 VSA327722:VSB327723 WBW327722:WBX327723 WLS327722:WLT327723 WVO327722:WVP327723 G327728:H327729 JC327728:JD327729 SY327728:SZ327729 ACU327728:ACV327729 AMQ327728:AMR327729 AWM327728:AWN327729 BGI327728:BGJ327729 BQE327728:BQF327729 CAA327728:CAB327729 CJW327728:CJX327729 CTS327728:CTT327729 DDO327728:DDP327729 DNK327728:DNL327729 DXG327728:DXH327729 EHC327728:EHD327729 EQY327728:EQZ327729 FAU327728:FAV327729 FKQ327728:FKR327729 FUM327728:FUN327729 GEI327728:GEJ327729 GOE327728:GOF327729 GYA327728:GYB327729 HHW327728:HHX327729 HRS327728:HRT327729 IBO327728:IBP327729 ILK327728:ILL327729 IVG327728:IVH327729 JFC327728:JFD327729 JOY327728:JOZ327729 JYU327728:JYV327729 KIQ327728:KIR327729 KSM327728:KSN327729 LCI327728:LCJ327729 LME327728:LMF327729 LWA327728:LWB327729 MFW327728:MFX327729 MPS327728:MPT327729 MZO327728:MZP327729 NJK327728:NJL327729 NTG327728:NTH327729 ODC327728:ODD327729 OMY327728:OMZ327729 OWU327728:OWV327729 PGQ327728:PGR327729 PQM327728:PQN327729 QAI327728:QAJ327729 QKE327728:QKF327729 QUA327728:QUB327729 RDW327728:RDX327729 RNS327728:RNT327729 RXO327728:RXP327729 SHK327728:SHL327729 SRG327728:SRH327729 TBC327728:TBD327729 TKY327728:TKZ327729 TUU327728:TUV327729 UEQ327728:UER327729 UOM327728:UON327729 UYI327728:UYJ327729 VIE327728:VIF327729 VSA327728:VSB327729 WBW327728:WBX327729 WLS327728:WLT327729 WVO327728:WVP327729 G327748:H327749 JC327748:JD327749 SY327748:SZ327749 ACU327748:ACV327749 AMQ327748:AMR327749 AWM327748:AWN327749 BGI327748:BGJ327749 BQE327748:BQF327749 CAA327748:CAB327749 CJW327748:CJX327749 CTS327748:CTT327749 DDO327748:DDP327749 DNK327748:DNL327749 DXG327748:DXH327749 EHC327748:EHD327749 EQY327748:EQZ327749 FAU327748:FAV327749 FKQ327748:FKR327749 FUM327748:FUN327749 GEI327748:GEJ327749 GOE327748:GOF327749 GYA327748:GYB327749 HHW327748:HHX327749 HRS327748:HRT327749 IBO327748:IBP327749 ILK327748:ILL327749 IVG327748:IVH327749 JFC327748:JFD327749 JOY327748:JOZ327749 JYU327748:JYV327749 KIQ327748:KIR327749 KSM327748:KSN327749 LCI327748:LCJ327749 LME327748:LMF327749 LWA327748:LWB327749 MFW327748:MFX327749 MPS327748:MPT327749 MZO327748:MZP327749 NJK327748:NJL327749 NTG327748:NTH327749 ODC327748:ODD327749 OMY327748:OMZ327749 OWU327748:OWV327749 PGQ327748:PGR327749 PQM327748:PQN327749 QAI327748:QAJ327749 QKE327748:QKF327749 QUA327748:QUB327749 RDW327748:RDX327749 RNS327748:RNT327749 RXO327748:RXP327749 SHK327748:SHL327749 SRG327748:SRH327749 TBC327748:TBD327749 TKY327748:TKZ327749 TUU327748:TUV327749 UEQ327748:UER327749 UOM327748:UON327749 UYI327748:UYJ327749 VIE327748:VIF327749 VSA327748:VSB327749 WBW327748:WBX327749 WLS327748:WLT327749 WVO327748:WVP327749 G393252:H393253 JC393252:JD393253 SY393252:SZ393253 ACU393252:ACV393253 AMQ393252:AMR393253 AWM393252:AWN393253 BGI393252:BGJ393253 BQE393252:BQF393253 CAA393252:CAB393253 CJW393252:CJX393253 CTS393252:CTT393253 DDO393252:DDP393253 DNK393252:DNL393253 DXG393252:DXH393253 EHC393252:EHD393253 EQY393252:EQZ393253 FAU393252:FAV393253 FKQ393252:FKR393253 FUM393252:FUN393253 GEI393252:GEJ393253 GOE393252:GOF393253 GYA393252:GYB393253 HHW393252:HHX393253 HRS393252:HRT393253 IBO393252:IBP393253 ILK393252:ILL393253 IVG393252:IVH393253 JFC393252:JFD393253 JOY393252:JOZ393253 JYU393252:JYV393253 KIQ393252:KIR393253 KSM393252:KSN393253 LCI393252:LCJ393253 LME393252:LMF393253 LWA393252:LWB393253 MFW393252:MFX393253 MPS393252:MPT393253 MZO393252:MZP393253 NJK393252:NJL393253 NTG393252:NTH393253 ODC393252:ODD393253 OMY393252:OMZ393253 OWU393252:OWV393253 PGQ393252:PGR393253 PQM393252:PQN393253 QAI393252:QAJ393253 QKE393252:QKF393253 QUA393252:QUB393253 RDW393252:RDX393253 RNS393252:RNT393253 RXO393252:RXP393253 SHK393252:SHL393253 SRG393252:SRH393253 TBC393252:TBD393253 TKY393252:TKZ393253 TUU393252:TUV393253 UEQ393252:UER393253 UOM393252:UON393253 UYI393252:UYJ393253 VIE393252:VIF393253 VSA393252:VSB393253 WBW393252:WBX393253 WLS393252:WLT393253 WVO393252:WVP393253 G393258:H393259 JC393258:JD393259 SY393258:SZ393259 ACU393258:ACV393259 AMQ393258:AMR393259 AWM393258:AWN393259 BGI393258:BGJ393259 BQE393258:BQF393259 CAA393258:CAB393259 CJW393258:CJX393259 CTS393258:CTT393259 DDO393258:DDP393259 DNK393258:DNL393259 DXG393258:DXH393259 EHC393258:EHD393259 EQY393258:EQZ393259 FAU393258:FAV393259 FKQ393258:FKR393259 FUM393258:FUN393259 GEI393258:GEJ393259 GOE393258:GOF393259 GYA393258:GYB393259 HHW393258:HHX393259 HRS393258:HRT393259 IBO393258:IBP393259 ILK393258:ILL393259 IVG393258:IVH393259 JFC393258:JFD393259 JOY393258:JOZ393259 JYU393258:JYV393259 KIQ393258:KIR393259 KSM393258:KSN393259 LCI393258:LCJ393259 LME393258:LMF393259 LWA393258:LWB393259 MFW393258:MFX393259 MPS393258:MPT393259 MZO393258:MZP393259 NJK393258:NJL393259 NTG393258:NTH393259 ODC393258:ODD393259 OMY393258:OMZ393259 OWU393258:OWV393259 PGQ393258:PGR393259 PQM393258:PQN393259 QAI393258:QAJ393259 QKE393258:QKF393259 QUA393258:QUB393259 RDW393258:RDX393259 RNS393258:RNT393259 RXO393258:RXP393259 SHK393258:SHL393259 SRG393258:SRH393259 TBC393258:TBD393259 TKY393258:TKZ393259 TUU393258:TUV393259 UEQ393258:UER393259 UOM393258:UON393259 UYI393258:UYJ393259 VIE393258:VIF393259 VSA393258:VSB393259 WBW393258:WBX393259 WLS393258:WLT393259 WVO393258:WVP393259 G393264:H393265 JC393264:JD393265 SY393264:SZ393265 ACU393264:ACV393265 AMQ393264:AMR393265 AWM393264:AWN393265 BGI393264:BGJ393265 BQE393264:BQF393265 CAA393264:CAB393265 CJW393264:CJX393265 CTS393264:CTT393265 DDO393264:DDP393265 DNK393264:DNL393265 DXG393264:DXH393265 EHC393264:EHD393265 EQY393264:EQZ393265 FAU393264:FAV393265 FKQ393264:FKR393265 FUM393264:FUN393265 GEI393264:GEJ393265 GOE393264:GOF393265 GYA393264:GYB393265 HHW393264:HHX393265 HRS393264:HRT393265 IBO393264:IBP393265 ILK393264:ILL393265 IVG393264:IVH393265 JFC393264:JFD393265 JOY393264:JOZ393265 JYU393264:JYV393265 KIQ393264:KIR393265 KSM393264:KSN393265 LCI393264:LCJ393265 LME393264:LMF393265 LWA393264:LWB393265 MFW393264:MFX393265 MPS393264:MPT393265 MZO393264:MZP393265 NJK393264:NJL393265 NTG393264:NTH393265 ODC393264:ODD393265 OMY393264:OMZ393265 OWU393264:OWV393265 PGQ393264:PGR393265 PQM393264:PQN393265 QAI393264:QAJ393265 QKE393264:QKF393265 QUA393264:QUB393265 RDW393264:RDX393265 RNS393264:RNT393265 RXO393264:RXP393265 SHK393264:SHL393265 SRG393264:SRH393265 TBC393264:TBD393265 TKY393264:TKZ393265 TUU393264:TUV393265 UEQ393264:UER393265 UOM393264:UON393265 UYI393264:UYJ393265 VIE393264:VIF393265 VSA393264:VSB393265 WBW393264:WBX393265 WLS393264:WLT393265 WVO393264:WVP393265 G393284:H393285 JC393284:JD393285 SY393284:SZ393285 ACU393284:ACV393285 AMQ393284:AMR393285 AWM393284:AWN393285 BGI393284:BGJ393285 BQE393284:BQF393285 CAA393284:CAB393285 CJW393284:CJX393285 CTS393284:CTT393285 DDO393284:DDP393285 DNK393284:DNL393285 DXG393284:DXH393285 EHC393284:EHD393285 EQY393284:EQZ393285 FAU393284:FAV393285 FKQ393284:FKR393285 FUM393284:FUN393285 GEI393284:GEJ393285 GOE393284:GOF393285 GYA393284:GYB393285 HHW393284:HHX393285 HRS393284:HRT393285 IBO393284:IBP393285 ILK393284:ILL393285 IVG393284:IVH393285 JFC393284:JFD393285 JOY393284:JOZ393285 JYU393284:JYV393285 KIQ393284:KIR393285 KSM393284:KSN393285 LCI393284:LCJ393285 LME393284:LMF393285 LWA393284:LWB393285 MFW393284:MFX393285 MPS393284:MPT393285 MZO393284:MZP393285 NJK393284:NJL393285 NTG393284:NTH393285 ODC393284:ODD393285 OMY393284:OMZ393285 OWU393284:OWV393285 PGQ393284:PGR393285 PQM393284:PQN393285 QAI393284:QAJ393285 QKE393284:QKF393285 QUA393284:QUB393285 RDW393284:RDX393285 RNS393284:RNT393285 RXO393284:RXP393285 SHK393284:SHL393285 SRG393284:SRH393285 TBC393284:TBD393285 TKY393284:TKZ393285 TUU393284:TUV393285 UEQ393284:UER393285 UOM393284:UON393285 UYI393284:UYJ393285 VIE393284:VIF393285 VSA393284:VSB393285 WBW393284:WBX393285 WLS393284:WLT393285 WVO393284:WVP393285 G458788:H458789 JC458788:JD458789 SY458788:SZ458789 ACU458788:ACV458789 AMQ458788:AMR458789 AWM458788:AWN458789 BGI458788:BGJ458789 BQE458788:BQF458789 CAA458788:CAB458789 CJW458788:CJX458789 CTS458788:CTT458789 DDO458788:DDP458789 DNK458788:DNL458789 DXG458788:DXH458789 EHC458788:EHD458789 EQY458788:EQZ458789 FAU458788:FAV458789 FKQ458788:FKR458789 FUM458788:FUN458789 GEI458788:GEJ458789 GOE458788:GOF458789 GYA458788:GYB458789 HHW458788:HHX458789 HRS458788:HRT458789 IBO458788:IBP458789 ILK458788:ILL458789 IVG458788:IVH458789 JFC458788:JFD458789 JOY458788:JOZ458789 JYU458788:JYV458789 KIQ458788:KIR458789 KSM458788:KSN458789 LCI458788:LCJ458789 LME458788:LMF458789 LWA458788:LWB458789 MFW458788:MFX458789 MPS458788:MPT458789 MZO458788:MZP458789 NJK458788:NJL458789 NTG458788:NTH458789 ODC458788:ODD458789 OMY458788:OMZ458789 OWU458788:OWV458789 PGQ458788:PGR458789 PQM458788:PQN458789 QAI458788:QAJ458789 QKE458788:QKF458789 QUA458788:QUB458789 RDW458788:RDX458789 RNS458788:RNT458789 RXO458788:RXP458789 SHK458788:SHL458789 SRG458788:SRH458789 TBC458788:TBD458789 TKY458788:TKZ458789 TUU458788:TUV458789 UEQ458788:UER458789 UOM458788:UON458789 UYI458788:UYJ458789 VIE458788:VIF458789 VSA458788:VSB458789 WBW458788:WBX458789 WLS458788:WLT458789 WVO458788:WVP458789 G458794:H458795 JC458794:JD458795 SY458794:SZ458795 ACU458794:ACV458795 AMQ458794:AMR458795 AWM458794:AWN458795 BGI458794:BGJ458795 BQE458794:BQF458795 CAA458794:CAB458795 CJW458794:CJX458795 CTS458794:CTT458795 DDO458794:DDP458795 DNK458794:DNL458795 DXG458794:DXH458795 EHC458794:EHD458795 EQY458794:EQZ458795 FAU458794:FAV458795 FKQ458794:FKR458795 FUM458794:FUN458795 GEI458794:GEJ458795 GOE458794:GOF458795 GYA458794:GYB458795 HHW458794:HHX458795 HRS458794:HRT458795 IBO458794:IBP458795 ILK458794:ILL458795 IVG458794:IVH458795 JFC458794:JFD458795 JOY458794:JOZ458795 JYU458794:JYV458795 KIQ458794:KIR458795 KSM458794:KSN458795 LCI458794:LCJ458795 LME458794:LMF458795 LWA458794:LWB458795 MFW458794:MFX458795 MPS458794:MPT458795 MZO458794:MZP458795 NJK458794:NJL458795 NTG458794:NTH458795 ODC458794:ODD458795 OMY458794:OMZ458795 OWU458794:OWV458795 PGQ458794:PGR458795 PQM458794:PQN458795 QAI458794:QAJ458795 QKE458794:QKF458795 QUA458794:QUB458795 RDW458794:RDX458795 RNS458794:RNT458795 RXO458794:RXP458795 SHK458794:SHL458795 SRG458794:SRH458795 TBC458794:TBD458795 TKY458794:TKZ458795 TUU458794:TUV458795 UEQ458794:UER458795 UOM458794:UON458795 UYI458794:UYJ458795 VIE458794:VIF458795 VSA458794:VSB458795 WBW458794:WBX458795 WLS458794:WLT458795 WVO458794:WVP458795 G458800:H458801 JC458800:JD458801 SY458800:SZ458801 ACU458800:ACV458801 AMQ458800:AMR458801 AWM458800:AWN458801 BGI458800:BGJ458801 BQE458800:BQF458801 CAA458800:CAB458801 CJW458800:CJX458801 CTS458800:CTT458801 DDO458800:DDP458801 DNK458800:DNL458801 DXG458800:DXH458801 EHC458800:EHD458801 EQY458800:EQZ458801 FAU458800:FAV458801 FKQ458800:FKR458801 FUM458800:FUN458801 GEI458800:GEJ458801 GOE458800:GOF458801 GYA458800:GYB458801 HHW458800:HHX458801 HRS458800:HRT458801 IBO458800:IBP458801 ILK458800:ILL458801 IVG458800:IVH458801 JFC458800:JFD458801 JOY458800:JOZ458801 JYU458800:JYV458801 KIQ458800:KIR458801 KSM458800:KSN458801 LCI458800:LCJ458801 LME458800:LMF458801 LWA458800:LWB458801 MFW458800:MFX458801 MPS458800:MPT458801 MZO458800:MZP458801 NJK458800:NJL458801 NTG458800:NTH458801 ODC458800:ODD458801 OMY458800:OMZ458801 OWU458800:OWV458801 PGQ458800:PGR458801 PQM458800:PQN458801 QAI458800:QAJ458801 QKE458800:QKF458801 QUA458800:QUB458801 RDW458800:RDX458801 RNS458800:RNT458801 RXO458800:RXP458801 SHK458800:SHL458801 SRG458800:SRH458801 TBC458800:TBD458801 TKY458800:TKZ458801 TUU458800:TUV458801 UEQ458800:UER458801 UOM458800:UON458801 UYI458800:UYJ458801 VIE458800:VIF458801 VSA458800:VSB458801 WBW458800:WBX458801 WLS458800:WLT458801 WVO458800:WVP458801 G458820:H458821 JC458820:JD458821 SY458820:SZ458821 ACU458820:ACV458821 AMQ458820:AMR458821 AWM458820:AWN458821 BGI458820:BGJ458821 BQE458820:BQF458821 CAA458820:CAB458821 CJW458820:CJX458821 CTS458820:CTT458821 DDO458820:DDP458821 DNK458820:DNL458821 DXG458820:DXH458821 EHC458820:EHD458821 EQY458820:EQZ458821 FAU458820:FAV458821 FKQ458820:FKR458821 FUM458820:FUN458821 GEI458820:GEJ458821 GOE458820:GOF458821 GYA458820:GYB458821 HHW458820:HHX458821 HRS458820:HRT458821 IBO458820:IBP458821 ILK458820:ILL458821 IVG458820:IVH458821 JFC458820:JFD458821 JOY458820:JOZ458821 JYU458820:JYV458821 KIQ458820:KIR458821 KSM458820:KSN458821 LCI458820:LCJ458821 LME458820:LMF458821 LWA458820:LWB458821 MFW458820:MFX458821 MPS458820:MPT458821 MZO458820:MZP458821 NJK458820:NJL458821 NTG458820:NTH458821 ODC458820:ODD458821 OMY458820:OMZ458821 OWU458820:OWV458821 PGQ458820:PGR458821 PQM458820:PQN458821 QAI458820:QAJ458821 QKE458820:QKF458821 QUA458820:QUB458821 RDW458820:RDX458821 RNS458820:RNT458821 RXO458820:RXP458821 SHK458820:SHL458821 SRG458820:SRH458821 TBC458820:TBD458821 TKY458820:TKZ458821 TUU458820:TUV458821 UEQ458820:UER458821 UOM458820:UON458821 UYI458820:UYJ458821 VIE458820:VIF458821 VSA458820:VSB458821 WBW458820:WBX458821 WLS458820:WLT458821 WVO458820:WVP458821 G524324:H524325 JC524324:JD524325 SY524324:SZ524325 ACU524324:ACV524325 AMQ524324:AMR524325 AWM524324:AWN524325 BGI524324:BGJ524325 BQE524324:BQF524325 CAA524324:CAB524325 CJW524324:CJX524325 CTS524324:CTT524325 DDO524324:DDP524325 DNK524324:DNL524325 DXG524324:DXH524325 EHC524324:EHD524325 EQY524324:EQZ524325 FAU524324:FAV524325 FKQ524324:FKR524325 FUM524324:FUN524325 GEI524324:GEJ524325 GOE524324:GOF524325 GYA524324:GYB524325 HHW524324:HHX524325 HRS524324:HRT524325 IBO524324:IBP524325 ILK524324:ILL524325 IVG524324:IVH524325 JFC524324:JFD524325 JOY524324:JOZ524325 JYU524324:JYV524325 KIQ524324:KIR524325 KSM524324:KSN524325 LCI524324:LCJ524325 LME524324:LMF524325 LWA524324:LWB524325 MFW524324:MFX524325 MPS524324:MPT524325 MZO524324:MZP524325 NJK524324:NJL524325 NTG524324:NTH524325 ODC524324:ODD524325 OMY524324:OMZ524325 OWU524324:OWV524325 PGQ524324:PGR524325 PQM524324:PQN524325 QAI524324:QAJ524325 QKE524324:QKF524325 QUA524324:QUB524325 RDW524324:RDX524325 RNS524324:RNT524325 RXO524324:RXP524325 SHK524324:SHL524325 SRG524324:SRH524325 TBC524324:TBD524325 TKY524324:TKZ524325 TUU524324:TUV524325 UEQ524324:UER524325 UOM524324:UON524325 UYI524324:UYJ524325 VIE524324:VIF524325 VSA524324:VSB524325 WBW524324:WBX524325 WLS524324:WLT524325 WVO524324:WVP524325 G524330:H524331 JC524330:JD524331 SY524330:SZ524331 ACU524330:ACV524331 AMQ524330:AMR524331 AWM524330:AWN524331 BGI524330:BGJ524331 BQE524330:BQF524331 CAA524330:CAB524331 CJW524330:CJX524331 CTS524330:CTT524331 DDO524330:DDP524331 DNK524330:DNL524331 DXG524330:DXH524331 EHC524330:EHD524331 EQY524330:EQZ524331 FAU524330:FAV524331 FKQ524330:FKR524331 FUM524330:FUN524331 GEI524330:GEJ524331 GOE524330:GOF524331 GYA524330:GYB524331 HHW524330:HHX524331 HRS524330:HRT524331 IBO524330:IBP524331 ILK524330:ILL524331 IVG524330:IVH524331 JFC524330:JFD524331 JOY524330:JOZ524331 JYU524330:JYV524331 KIQ524330:KIR524331 KSM524330:KSN524331 LCI524330:LCJ524331 LME524330:LMF524331 LWA524330:LWB524331 MFW524330:MFX524331 MPS524330:MPT524331 MZO524330:MZP524331 NJK524330:NJL524331 NTG524330:NTH524331 ODC524330:ODD524331 OMY524330:OMZ524331 OWU524330:OWV524331 PGQ524330:PGR524331 PQM524330:PQN524331 QAI524330:QAJ524331 QKE524330:QKF524331 QUA524330:QUB524331 RDW524330:RDX524331 RNS524330:RNT524331 RXO524330:RXP524331 SHK524330:SHL524331 SRG524330:SRH524331 TBC524330:TBD524331 TKY524330:TKZ524331 TUU524330:TUV524331 UEQ524330:UER524331 UOM524330:UON524331 UYI524330:UYJ524331 VIE524330:VIF524331 VSA524330:VSB524331 WBW524330:WBX524331 WLS524330:WLT524331 WVO524330:WVP524331 G524336:H524337 JC524336:JD524337 SY524336:SZ524337 ACU524336:ACV524337 AMQ524336:AMR524337 AWM524336:AWN524337 BGI524336:BGJ524337 BQE524336:BQF524337 CAA524336:CAB524337 CJW524336:CJX524337 CTS524336:CTT524337 DDO524336:DDP524337 DNK524336:DNL524337 DXG524336:DXH524337 EHC524336:EHD524337 EQY524336:EQZ524337 FAU524336:FAV524337 FKQ524336:FKR524337 FUM524336:FUN524337 GEI524336:GEJ524337 GOE524336:GOF524337 GYA524336:GYB524337 HHW524336:HHX524337 HRS524336:HRT524337 IBO524336:IBP524337 ILK524336:ILL524337 IVG524336:IVH524337 JFC524336:JFD524337 JOY524336:JOZ524337 JYU524336:JYV524337 KIQ524336:KIR524337 KSM524336:KSN524337 LCI524336:LCJ524337 LME524336:LMF524337 LWA524336:LWB524337 MFW524336:MFX524337 MPS524336:MPT524337 MZO524336:MZP524337 NJK524336:NJL524337 NTG524336:NTH524337 ODC524336:ODD524337 OMY524336:OMZ524337 OWU524336:OWV524337 PGQ524336:PGR524337 PQM524336:PQN524337 QAI524336:QAJ524337 QKE524336:QKF524337 QUA524336:QUB524337 RDW524336:RDX524337 RNS524336:RNT524337 RXO524336:RXP524337 SHK524336:SHL524337 SRG524336:SRH524337 TBC524336:TBD524337 TKY524336:TKZ524337 TUU524336:TUV524337 UEQ524336:UER524337 UOM524336:UON524337 UYI524336:UYJ524337 VIE524336:VIF524337 VSA524336:VSB524337 WBW524336:WBX524337 WLS524336:WLT524337 WVO524336:WVP524337 G524356:H524357 JC524356:JD524357 SY524356:SZ524357 ACU524356:ACV524357 AMQ524356:AMR524357 AWM524356:AWN524357 BGI524356:BGJ524357 BQE524356:BQF524357 CAA524356:CAB524357 CJW524356:CJX524357 CTS524356:CTT524357 DDO524356:DDP524357 DNK524356:DNL524357 DXG524356:DXH524357 EHC524356:EHD524357 EQY524356:EQZ524357 FAU524356:FAV524357 FKQ524356:FKR524357 FUM524356:FUN524357 GEI524356:GEJ524357 GOE524356:GOF524357 GYA524356:GYB524357 HHW524356:HHX524357 HRS524356:HRT524357 IBO524356:IBP524357 ILK524356:ILL524357 IVG524356:IVH524357 JFC524356:JFD524357 JOY524356:JOZ524357 JYU524356:JYV524357 KIQ524356:KIR524357 KSM524356:KSN524357 LCI524356:LCJ524357 LME524356:LMF524357 LWA524356:LWB524357 MFW524356:MFX524357 MPS524356:MPT524357 MZO524356:MZP524357 NJK524356:NJL524357 NTG524356:NTH524357 ODC524356:ODD524357 OMY524356:OMZ524357 OWU524356:OWV524357 PGQ524356:PGR524357 PQM524356:PQN524357 QAI524356:QAJ524357 QKE524356:QKF524357 QUA524356:QUB524357 RDW524356:RDX524357 RNS524356:RNT524357 RXO524356:RXP524357 SHK524356:SHL524357 SRG524356:SRH524357 TBC524356:TBD524357 TKY524356:TKZ524357 TUU524356:TUV524357 UEQ524356:UER524357 UOM524356:UON524357 UYI524356:UYJ524357 VIE524356:VIF524357 VSA524356:VSB524357 WBW524356:WBX524357 WLS524356:WLT524357 WVO524356:WVP524357 G589860:H589861 JC589860:JD589861 SY589860:SZ589861 ACU589860:ACV589861 AMQ589860:AMR589861 AWM589860:AWN589861 BGI589860:BGJ589861 BQE589860:BQF589861 CAA589860:CAB589861 CJW589860:CJX589861 CTS589860:CTT589861 DDO589860:DDP589861 DNK589860:DNL589861 DXG589860:DXH589861 EHC589860:EHD589861 EQY589860:EQZ589861 FAU589860:FAV589861 FKQ589860:FKR589861 FUM589860:FUN589861 GEI589860:GEJ589861 GOE589860:GOF589861 GYA589860:GYB589861 HHW589860:HHX589861 HRS589860:HRT589861 IBO589860:IBP589861 ILK589860:ILL589861 IVG589860:IVH589861 JFC589860:JFD589861 JOY589860:JOZ589861 JYU589860:JYV589861 KIQ589860:KIR589861 KSM589860:KSN589861 LCI589860:LCJ589861 LME589860:LMF589861 LWA589860:LWB589861 MFW589860:MFX589861 MPS589860:MPT589861 MZO589860:MZP589861 NJK589860:NJL589861 NTG589860:NTH589861 ODC589860:ODD589861 OMY589860:OMZ589861 OWU589860:OWV589861 PGQ589860:PGR589861 PQM589860:PQN589861 QAI589860:QAJ589861 QKE589860:QKF589861 QUA589860:QUB589861 RDW589860:RDX589861 RNS589860:RNT589861 RXO589860:RXP589861 SHK589860:SHL589861 SRG589860:SRH589861 TBC589860:TBD589861 TKY589860:TKZ589861 TUU589860:TUV589861 UEQ589860:UER589861 UOM589860:UON589861 UYI589860:UYJ589861 VIE589860:VIF589861 VSA589860:VSB589861 WBW589860:WBX589861 WLS589860:WLT589861 WVO589860:WVP589861 G589866:H589867 JC589866:JD589867 SY589866:SZ589867 ACU589866:ACV589867 AMQ589866:AMR589867 AWM589866:AWN589867 BGI589866:BGJ589867 BQE589866:BQF589867 CAA589866:CAB589867 CJW589866:CJX589867 CTS589866:CTT589867 DDO589866:DDP589867 DNK589866:DNL589867 DXG589866:DXH589867 EHC589866:EHD589867 EQY589866:EQZ589867 FAU589866:FAV589867 FKQ589866:FKR589867 FUM589866:FUN589867 GEI589866:GEJ589867 GOE589866:GOF589867 GYA589866:GYB589867 HHW589866:HHX589867 HRS589866:HRT589867 IBO589866:IBP589867 ILK589866:ILL589867 IVG589866:IVH589867 JFC589866:JFD589867 JOY589866:JOZ589867 JYU589866:JYV589867 KIQ589866:KIR589867 KSM589866:KSN589867 LCI589866:LCJ589867 LME589866:LMF589867 LWA589866:LWB589867 MFW589866:MFX589867 MPS589866:MPT589867 MZO589866:MZP589867 NJK589866:NJL589867 NTG589866:NTH589867 ODC589866:ODD589867 OMY589866:OMZ589867 OWU589866:OWV589867 PGQ589866:PGR589867 PQM589866:PQN589867 QAI589866:QAJ589867 QKE589866:QKF589867 QUA589866:QUB589867 RDW589866:RDX589867 RNS589866:RNT589867 RXO589866:RXP589867 SHK589866:SHL589867 SRG589866:SRH589867 TBC589866:TBD589867 TKY589866:TKZ589867 TUU589866:TUV589867 UEQ589866:UER589867 UOM589866:UON589867 UYI589866:UYJ589867 VIE589866:VIF589867 VSA589866:VSB589867 WBW589866:WBX589867 WLS589866:WLT589867 WVO589866:WVP589867 G589872:H589873 JC589872:JD589873 SY589872:SZ589873 ACU589872:ACV589873 AMQ589872:AMR589873 AWM589872:AWN589873 BGI589872:BGJ589873 BQE589872:BQF589873 CAA589872:CAB589873 CJW589872:CJX589873 CTS589872:CTT589873 DDO589872:DDP589873 DNK589872:DNL589873 DXG589872:DXH589873 EHC589872:EHD589873 EQY589872:EQZ589873 FAU589872:FAV589873 FKQ589872:FKR589873 FUM589872:FUN589873 GEI589872:GEJ589873 GOE589872:GOF589873 GYA589872:GYB589873 HHW589872:HHX589873 HRS589872:HRT589873 IBO589872:IBP589873 ILK589872:ILL589873 IVG589872:IVH589873 JFC589872:JFD589873 JOY589872:JOZ589873 JYU589872:JYV589873 KIQ589872:KIR589873 KSM589872:KSN589873 LCI589872:LCJ589873 LME589872:LMF589873 LWA589872:LWB589873 MFW589872:MFX589873 MPS589872:MPT589873 MZO589872:MZP589873 NJK589872:NJL589873 NTG589872:NTH589873 ODC589872:ODD589873 OMY589872:OMZ589873 OWU589872:OWV589873 PGQ589872:PGR589873 PQM589872:PQN589873 QAI589872:QAJ589873 QKE589872:QKF589873 QUA589872:QUB589873 RDW589872:RDX589873 RNS589872:RNT589873 RXO589872:RXP589873 SHK589872:SHL589873 SRG589872:SRH589873 TBC589872:TBD589873 TKY589872:TKZ589873 TUU589872:TUV589873 UEQ589872:UER589873 UOM589872:UON589873 UYI589872:UYJ589873 VIE589872:VIF589873 VSA589872:VSB589873 WBW589872:WBX589873 WLS589872:WLT589873 WVO589872:WVP589873 G589892:H589893 JC589892:JD589893 SY589892:SZ589893 ACU589892:ACV589893 AMQ589892:AMR589893 AWM589892:AWN589893 BGI589892:BGJ589893 BQE589892:BQF589893 CAA589892:CAB589893 CJW589892:CJX589893 CTS589892:CTT589893 DDO589892:DDP589893 DNK589892:DNL589893 DXG589892:DXH589893 EHC589892:EHD589893 EQY589892:EQZ589893 FAU589892:FAV589893 FKQ589892:FKR589893 FUM589892:FUN589893 GEI589892:GEJ589893 GOE589892:GOF589893 GYA589892:GYB589893 HHW589892:HHX589893 HRS589892:HRT589893 IBO589892:IBP589893 ILK589892:ILL589893 IVG589892:IVH589893 JFC589892:JFD589893 JOY589892:JOZ589893 JYU589892:JYV589893 KIQ589892:KIR589893 KSM589892:KSN589893 LCI589892:LCJ589893 LME589892:LMF589893 LWA589892:LWB589893 MFW589892:MFX589893 MPS589892:MPT589893 MZO589892:MZP589893 NJK589892:NJL589893 NTG589892:NTH589893 ODC589892:ODD589893 OMY589892:OMZ589893 OWU589892:OWV589893 PGQ589892:PGR589893 PQM589892:PQN589893 QAI589892:QAJ589893 QKE589892:QKF589893 QUA589892:QUB589893 RDW589892:RDX589893 RNS589892:RNT589893 RXO589892:RXP589893 SHK589892:SHL589893 SRG589892:SRH589893 TBC589892:TBD589893 TKY589892:TKZ589893 TUU589892:TUV589893 UEQ589892:UER589893 UOM589892:UON589893 UYI589892:UYJ589893 VIE589892:VIF589893 VSA589892:VSB589893 WBW589892:WBX589893 WLS589892:WLT589893 WVO589892:WVP589893 G655396:H655397 JC655396:JD655397 SY655396:SZ655397 ACU655396:ACV655397 AMQ655396:AMR655397 AWM655396:AWN655397 BGI655396:BGJ655397 BQE655396:BQF655397 CAA655396:CAB655397 CJW655396:CJX655397 CTS655396:CTT655397 DDO655396:DDP655397 DNK655396:DNL655397 DXG655396:DXH655397 EHC655396:EHD655397 EQY655396:EQZ655397 FAU655396:FAV655397 FKQ655396:FKR655397 FUM655396:FUN655397 GEI655396:GEJ655397 GOE655396:GOF655397 GYA655396:GYB655397 HHW655396:HHX655397 HRS655396:HRT655397 IBO655396:IBP655397 ILK655396:ILL655397 IVG655396:IVH655397 JFC655396:JFD655397 JOY655396:JOZ655397 JYU655396:JYV655397 KIQ655396:KIR655397 KSM655396:KSN655397 LCI655396:LCJ655397 LME655396:LMF655397 LWA655396:LWB655397 MFW655396:MFX655397 MPS655396:MPT655397 MZO655396:MZP655397 NJK655396:NJL655397 NTG655396:NTH655397 ODC655396:ODD655397 OMY655396:OMZ655397 OWU655396:OWV655397 PGQ655396:PGR655397 PQM655396:PQN655397 QAI655396:QAJ655397 QKE655396:QKF655397 QUA655396:QUB655397 RDW655396:RDX655397 RNS655396:RNT655397 RXO655396:RXP655397 SHK655396:SHL655397 SRG655396:SRH655397 TBC655396:TBD655397 TKY655396:TKZ655397 TUU655396:TUV655397 UEQ655396:UER655397 UOM655396:UON655397 UYI655396:UYJ655397 VIE655396:VIF655397 VSA655396:VSB655397 WBW655396:WBX655397 WLS655396:WLT655397 WVO655396:WVP655397 G655402:H655403 JC655402:JD655403 SY655402:SZ655403 ACU655402:ACV655403 AMQ655402:AMR655403 AWM655402:AWN655403 BGI655402:BGJ655403 BQE655402:BQF655403 CAA655402:CAB655403 CJW655402:CJX655403 CTS655402:CTT655403 DDO655402:DDP655403 DNK655402:DNL655403 DXG655402:DXH655403 EHC655402:EHD655403 EQY655402:EQZ655403 FAU655402:FAV655403 FKQ655402:FKR655403 FUM655402:FUN655403 GEI655402:GEJ655403 GOE655402:GOF655403 GYA655402:GYB655403 HHW655402:HHX655403 HRS655402:HRT655403 IBO655402:IBP655403 ILK655402:ILL655403 IVG655402:IVH655403 JFC655402:JFD655403 JOY655402:JOZ655403 JYU655402:JYV655403 KIQ655402:KIR655403 KSM655402:KSN655403 LCI655402:LCJ655403 LME655402:LMF655403 LWA655402:LWB655403 MFW655402:MFX655403 MPS655402:MPT655403 MZO655402:MZP655403 NJK655402:NJL655403 NTG655402:NTH655403 ODC655402:ODD655403 OMY655402:OMZ655403 OWU655402:OWV655403 PGQ655402:PGR655403 PQM655402:PQN655403 QAI655402:QAJ655403 QKE655402:QKF655403 QUA655402:QUB655403 RDW655402:RDX655403 RNS655402:RNT655403 RXO655402:RXP655403 SHK655402:SHL655403 SRG655402:SRH655403 TBC655402:TBD655403 TKY655402:TKZ655403 TUU655402:TUV655403 UEQ655402:UER655403 UOM655402:UON655403 UYI655402:UYJ655403 VIE655402:VIF655403 VSA655402:VSB655403 WBW655402:WBX655403 WLS655402:WLT655403 WVO655402:WVP655403 G655408:H655409 JC655408:JD655409 SY655408:SZ655409 ACU655408:ACV655409 AMQ655408:AMR655409 AWM655408:AWN655409 BGI655408:BGJ655409 BQE655408:BQF655409 CAA655408:CAB655409 CJW655408:CJX655409 CTS655408:CTT655409 DDO655408:DDP655409 DNK655408:DNL655409 DXG655408:DXH655409 EHC655408:EHD655409 EQY655408:EQZ655409 FAU655408:FAV655409 FKQ655408:FKR655409 FUM655408:FUN655409 GEI655408:GEJ655409 GOE655408:GOF655409 GYA655408:GYB655409 HHW655408:HHX655409 HRS655408:HRT655409 IBO655408:IBP655409 ILK655408:ILL655409 IVG655408:IVH655409 JFC655408:JFD655409 JOY655408:JOZ655409 JYU655408:JYV655409 KIQ655408:KIR655409 KSM655408:KSN655409 LCI655408:LCJ655409 LME655408:LMF655409 LWA655408:LWB655409 MFW655408:MFX655409 MPS655408:MPT655409 MZO655408:MZP655409 NJK655408:NJL655409 NTG655408:NTH655409 ODC655408:ODD655409 OMY655408:OMZ655409 OWU655408:OWV655409 PGQ655408:PGR655409 PQM655408:PQN655409 QAI655408:QAJ655409 QKE655408:QKF655409 QUA655408:QUB655409 RDW655408:RDX655409 RNS655408:RNT655409 RXO655408:RXP655409 SHK655408:SHL655409 SRG655408:SRH655409 TBC655408:TBD655409 TKY655408:TKZ655409 TUU655408:TUV655409 UEQ655408:UER655409 UOM655408:UON655409 UYI655408:UYJ655409 VIE655408:VIF655409 VSA655408:VSB655409 WBW655408:WBX655409 WLS655408:WLT655409 WVO655408:WVP655409 G655428:H655429 JC655428:JD655429 SY655428:SZ655429 ACU655428:ACV655429 AMQ655428:AMR655429 AWM655428:AWN655429 BGI655428:BGJ655429 BQE655428:BQF655429 CAA655428:CAB655429 CJW655428:CJX655429 CTS655428:CTT655429 DDO655428:DDP655429 DNK655428:DNL655429 DXG655428:DXH655429 EHC655428:EHD655429 EQY655428:EQZ655429 FAU655428:FAV655429 FKQ655428:FKR655429 FUM655428:FUN655429 GEI655428:GEJ655429 GOE655428:GOF655429 GYA655428:GYB655429 HHW655428:HHX655429 HRS655428:HRT655429 IBO655428:IBP655429 ILK655428:ILL655429 IVG655428:IVH655429 JFC655428:JFD655429 JOY655428:JOZ655429 JYU655428:JYV655429 KIQ655428:KIR655429 KSM655428:KSN655429 LCI655428:LCJ655429 LME655428:LMF655429 LWA655428:LWB655429 MFW655428:MFX655429 MPS655428:MPT655429 MZO655428:MZP655429 NJK655428:NJL655429 NTG655428:NTH655429 ODC655428:ODD655429 OMY655428:OMZ655429 OWU655428:OWV655429 PGQ655428:PGR655429 PQM655428:PQN655429 QAI655428:QAJ655429 QKE655428:QKF655429 QUA655428:QUB655429 RDW655428:RDX655429 RNS655428:RNT655429 RXO655428:RXP655429 SHK655428:SHL655429 SRG655428:SRH655429 TBC655428:TBD655429 TKY655428:TKZ655429 TUU655428:TUV655429 UEQ655428:UER655429 UOM655428:UON655429 UYI655428:UYJ655429 VIE655428:VIF655429 VSA655428:VSB655429 WBW655428:WBX655429 WLS655428:WLT655429 WVO655428:WVP655429 G720932:H720933 JC720932:JD720933 SY720932:SZ720933 ACU720932:ACV720933 AMQ720932:AMR720933 AWM720932:AWN720933 BGI720932:BGJ720933 BQE720932:BQF720933 CAA720932:CAB720933 CJW720932:CJX720933 CTS720932:CTT720933 DDO720932:DDP720933 DNK720932:DNL720933 DXG720932:DXH720933 EHC720932:EHD720933 EQY720932:EQZ720933 FAU720932:FAV720933 FKQ720932:FKR720933 FUM720932:FUN720933 GEI720932:GEJ720933 GOE720932:GOF720933 GYA720932:GYB720933 HHW720932:HHX720933 HRS720932:HRT720933 IBO720932:IBP720933 ILK720932:ILL720933 IVG720932:IVH720933 JFC720932:JFD720933 JOY720932:JOZ720933 JYU720932:JYV720933 KIQ720932:KIR720933 KSM720932:KSN720933 LCI720932:LCJ720933 LME720932:LMF720933 LWA720932:LWB720933 MFW720932:MFX720933 MPS720932:MPT720933 MZO720932:MZP720933 NJK720932:NJL720933 NTG720932:NTH720933 ODC720932:ODD720933 OMY720932:OMZ720933 OWU720932:OWV720933 PGQ720932:PGR720933 PQM720932:PQN720933 QAI720932:QAJ720933 QKE720932:QKF720933 QUA720932:QUB720933 RDW720932:RDX720933 RNS720932:RNT720933 RXO720932:RXP720933 SHK720932:SHL720933 SRG720932:SRH720933 TBC720932:TBD720933 TKY720932:TKZ720933 TUU720932:TUV720933 UEQ720932:UER720933 UOM720932:UON720933 UYI720932:UYJ720933 VIE720932:VIF720933 VSA720932:VSB720933 WBW720932:WBX720933 WLS720932:WLT720933 WVO720932:WVP720933 G720938:H720939 JC720938:JD720939 SY720938:SZ720939 ACU720938:ACV720939 AMQ720938:AMR720939 AWM720938:AWN720939 BGI720938:BGJ720939 BQE720938:BQF720939 CAA720938:CAB720939 CJW720938:CJX720939 CTS720938:CTT720939 DDO720938:DDP720939 DNK720938:DNL720939 DXG720938:DXH720939 EHC720938:EHD720939 EQY720938:EQZ720939 FAU720938:FAV720939 FKQ720938:FKR720939 FUM720938:FUN720939 GEI720938:GEJ720939 GOE720938:GOF720939 GYA720938:GYB720939 HHW720938:HHX720939 HRS720938:HRT720939 IBO720938:IBP720939 ILK720938:ILL720939 IVG720938:IVH720939 JFC720938:JFD720939 JOY720938:JOZ720939 JYU720938:JYV720939 KIQ720938:KIR720939 KSM720938:KSN720939 LCI720938:LCJ720939 LME720938:LMF720939 LWA720938:LWB720939 MFW720938:MFX720939 MPS720938:MPT720939 MZO720938:MZP720939 NJK720938:NJL720939 NTG720938:NTH720939 ODC720938:ODD720939 OMY720938:OMZ720939 OWU720938:OWV720939 PGQ720938:PGR720939 PQM720938:PQN720939 QAI720938:QAJ720939 QKE720938:QKF720939 QUA720938:QUB720939 RDW720938:RDX720939 RNS720938:RNT720939 RXO720938:RXP720939 SHK720938:SHL720939 SRG720938:SRH720939 TBC720938:TBD720939 TKY720938:TKZ720939 TUU720938:TUV720939 UEQ720938:UER720939 UOM720938:UON720939 UYI720938:UYJ720939 VIE720938:VIF720939 VSA720938:VSB720939 WBW720938:WBX720939 WLS720938:WLT720939 WVO720938:WVP720939 G720944:H720945 JC720944:JD720945 SY720944:SZ720945 ACU720944:ACV720945 AMQ720944:AMR720945 AWM720944:AWN720945 BGI720944:BGJ720945 BQE720944:BQF720945 CAA720944:CAB720945 CJW720944:CJX720945 CTS720944:CTT720945 DDO720944:DDP720945 DNK720944:DNL720945 DXG720944:DXH720945 EHC720944:EHD720945 EQY720944:EQZ720945 FAU720944:FAV720945 FKQ720944:FKR720945 FUM720944:FUN720945 GEI720944:GEJ720945 GOE720944:GOF720945 GYA720944:GYB720945 HHW720944:HHX720945 HRS720944:HRT720945 IBO720944:IBP720945 ILK720944:ILL720945 IVG720944:IVH720945 JFC720944:JFD720945 JOY720944:JOZ720945 JYU720944:JYV720945 KIQ720944:KIR720945 KSM720944:KSN720945 LCI720944:LCJ720945 LME720944:LMF720945 LWA720944:LWB720945 MFW720944:MFX720945 MPS720944:MPT720945 MZO720944:MZP720945 NJK720944:NJL720945 NTG720944:NTH720945 ODC720944:ODD720945 OMY720944:OMZ720945 OWU720944:OWV720945 PGQ720944:PGR720945 PQM720944:PQN720945 QAI720944:QAJ720945 QKE720944:QKF720945 QUA720944:QUB720945 RDW720944:RDX720945 RNS720944:RNT720945 RXO720944:RXP720945 SHK720944:SHL720945 SRG720944:SRH720945 TBC720944:TBD720945 TKY720944:TKZ720945 TUU720944:TUV720945 UEQ720944:UER720945 UOM720944:UON720945 UYI720944:UYJ720945 VIE720944:VIF720945 VSA720944:VSB720945 WBW720944:WBX720945 WLS720944:WLT720945 WVO720944:WVP720945 G720964:H720965 JC720964:JD720965 SY720964:SZ720965 ACU720964:ACV720965 AMQ720964:AMR720965 AWM720964:AWN720965 BGI720964:BGJ720965 BQE720964:BQF720965 CAA720964:CAB720965 CJW720964:CJX720965 CTS720964:CTT720965 DDO720964:DDP720965 DNK720964:DNL720965 DXG720964:DXH720965 EHC720964:EHD720965 EQY720964:EQZ720965 FAU720964:FAV720965 FKQ720964:FKR720965 FUM720964:FUN720965 GEI720964:GEJ720965 GOE720964:GOF720965 GYA720964:GYB720965 HHW720964:HHX720965 HRS720964:HRT720965 IBO720964:IBP720965 ILK720964:ILL720965 IVG720964:IVH720965 JFC720964:JFD720965 JOY720964:JOZ720965 JYU720964:JYV720965 KIQ720964:KIR720965 KSM720964:KSN720965 LCI720964:LCJ720965 LME720964:LMF720965 LWA720964:LWB720965 MFW720964:MFX720965 MPS720964:MPT720965 MZO720964:MZP720965 NJK720964:NJL720965 NTG720964:NTH720965 ODC720964:ODD720965 OMY720964:OMZ720965 OWU720964:OWV720965 PGQ720964:PGR720965 PQM720964:PQN720965 QAI720964:QAJ720965 QKE720964:QKF720965 QUA720964:QUB720965 RDW720964:RDX720965 RNS720964:RNT720965 RXO720964:RXP720965 SHK720964:SHL720965 SRG720964:SRH720965 TBC720964:TBD720965 TKY720964:TKZ720965 TUU720964:TUV720965 UEQ720964:UER720965 UOM720964:UON720965 UYI720964:UYJ720965 VIE720964:VIF720965 VSA720964:VSB720965 WBW720964:WBX720965 WLS720964:WLT720965 WVO720964:WVP720965 G786468:H786469 JC786468:JD786469 SY786468:SZ786469 ACU786468:ACV786469 AMQ786468:AMR786469 AWM786468:AWN786469 BGI786468:BGJ786469 BQE786468:BQF786469 CAA786468:CAB786469 CJW786468:CJX786469 CTS786468:CTT786469 DDO786468:DDP786469 DNK786468:DNL786469 DXG786468:DXH786469 EHC786468:EHD786469 EQY786468:EQZ786469 FAU786468:FAV786469 FKQ786468:FKR786469 FUM786468:FUN786469 GEI786468:GEJ786469 GOE786468:GOF786469 GYA786468:GYB786469 HHW786468:HHX786469 HRS786468:HRT786469 IBO786468:IBP786469 ILK786468:ILL786469 IVG786468:IVH786469 JFC786468:JFD786469 JOY786468:JOZ786469 JYU786468:JYV786469 KIQ786468:KIR786469 KSM786468:KSN786469 LCI786468:LCJ786469 LME786468:LMF786469 LWA786468:LWB786469 MFW786468:MFX786469 MPS786468:MPT786469 MZO786468:MZP786469 NJK786468:NJL786469 NTG786468:NTH786469 ODC786468:ODD786469 OMY786468:OMZ786469 OWU786468:OWV786469 PGQ786468:PGR786469 PQM786468:PQN786469 QAI786468:QAJ786469 QKE786468:QKF786469 QUA786468:QUB786469 RDW786468:RDX786469 RNS786468:RNT786469 RXO786468:RXP786469 SHK786468:SHL786469 SRG786468:SRH786469 TBC786468:TBD786469 TKY786468:TKZ786469 TUU786468:TUV786469 UEQ786468:UER786469 UOM786468:UON786469 UYI786468:UYJ786469 VIE786468:VIF786469 VSA786468:VSB786469 WBW786468:WBX786469 WLS786468:WLT786469 WVO786468:WVP786469 G786474:H786475 JC786474:JD786475 SY786474:SZ786475 ACU786474:ACV786475 AMQ786474:AMR786475 AWM786474:AWN786475 BGI786474:BGJ786475 BQE786474:BQF786475 CAA786474:CAB786475 CJW786474:CJX786475 CTS786474:CTT786475 DDO786474:DDP786475 DNK786474:DNL786475 DXG786474:DXH786475 EHC786474:EHD786475 EQY786474:EQZ786475 FAU786474:FAV786475 FKQ786474:FKR786475 FUM786474:FUN786475 GEI786474:GEJ786475 GOE786474:GOF786475 GYA786474:GYB786475 HHW786474:HHX786475 HRS786474:HRT786475 IBO786474:IBP786475 ILK786474:ILL786475 IVG786474:IVH786475 JFC786474:JFD786475 JOY786474:JOZ786475 JYU786474:JYV786475 KIQ786474:KIR786475 KSM786474:KSN786475 LCI786474:LCJ786475 LME786474:LMF786475 LWA786474:LWB786475 MFW786474:MFX786475 MPS786474:MPT786475 MZO786474:MZP786475 NJK786474:NJL786475 NTG786474:NTH786475 ODC786474:ODD786475 OMY786474:OMZ786475 OWU786474:OWV786475 PGQ786474:PGR786475 PQM786474:PQN786475 QAI786474:QAJ786475 QKE786474:QKF786475 QUA786474:QUB786475 RDW786474:RDX786475 RNS786474:RNT786475 RXO786474:RXP786475 SHK786474:SHL786475 SRG786474:SRH786475 TBC786474:TBD786475 TKY786474:TKZ786475 TUU786474:TUV786475 UEQ786474:UER786475 UOM786474:UON786475 UYI786474:UYJ786475 VIE786474:VIF786475 VSA786474:VSB786475 WBW786474:WBX786475 WLS786474:WLT786475 WVO786474:WVP786475 G786480:H786481 JC786480:JD786481 SY786480:SZ786481 ACU786480:ACV786481 AMQ786480:AMR786481 AWM786480:AWN786481 BGI786480:BGJ786481 BQE786480:BQF786481 CAA786480:CAB786481 CJW786480:CJX786481 CTS786480:CTT786481 DDO786480:DDP786481 DNK786480:DNL786481 DXG786480:DXH786481 EHC786480:EHD786481 EQY786480:EQZ786481 FAU786480:FAV786481 FKQ786480:FKR786481 FUM786480:FUN786481 GEI786480:GEJ786481 GOE786480:GOF786481 GYA786480:GYB786481 HHW786480:HHX786481 HRS786480:HRT786481 IBO786480:IBP786481 ILK786480:ILL786481 IVG786480:IVH786481 JFC786480:JFD786481 JOY786480:JOZ786481 JYU786480:JYV786481 KIQ786480:KIR786481 KSM786480:KSN786481 LCI786480:LCJ786481 LME786480:LMF786481 LWA786480:LWB786481 MFW786480:MFX786481 MPS786480:MPT786481 MZO786480:MZP786481 NJK786480:NJL786481 NTG786480:NTH786481 ODC786480:ODD786481 OMY786480:OMZ786481 OWU786480:OWV786481 PGQ786480:PGR786481 PQM786480:PQN786481 QAI786480:QAJ786481 QKE786480:QKF786481 QUA786480:QUB786481 RDW786480:RDX786481 RNS786480:RNT786481 RXO786480:RXP786481 SHK786480:SHL786481 SRG786480:SRH786481 TBC786480:TBD786481 TKY786480:TKZ786481 TUU786480:TUV786481 UEQ786480:UER786481 UOM786480:UON786481 UYI786480:UYJ786481 VIE786480:VIF786481 VSA786480:VSB786481 WBW786480:WBX786481 WLS786480:WLT786481 WVO786480:WVP786481 G786500:H786501 JC786500:JD786501 SY786500:SZ786501 ACU786500:ACV786501 AMQ786500:AMR786501 AWM786500:AWN786501 BGI786500:BGJ786501 BQE786500:BQF786501 CAA786500:CAB786501 CJW786500:CJX786501 CTS786500:CTT786501 DDO786500:DDP786501 DNK786500:DNL786501 DXG786500:DXH786501 EHC786500:EHD786501 EQY786500:EQZ786501 FAU786500:FAV786501 FKQ786500:FKR786501 FUM786500:FUN786501 GEI786500:GEJ786501 GOE786500:GOF786501 GYA786500:GYB786501 HHW786500:HHX786501 HRS786500:HRT786501 IBO786500:IBP786501 ILK786500:ILL786501 IVG786500:IVH786501 JFC786500:JFD786501 JOY786500:JOZ786501 JYU786500:JYV786501 KIQ786500:KIR786501 KSM786500:KSN786501 LCI786500:LCJ786501 LME786500:LMF786501 LWA786500:LWB786501 MFW786500:MFX786501 MPS786500:MPT786501 MZO786500:MZP786501 NJK786500:NJL786501 NTG786500:NTH786501 ODC786500:ODD786501 OMY786500:OMZ786501 OWU786500:OWV786501 PGQ786500:PGR786501 PQM786500:PQN786501 QAI786500:QAJ786501 QKE786500:QKF786501 QUA786500:QUB786501 RDW786500:RDX786501 RNS786500:RNT786501 RXO786500:RXP786501 SHK786500:SHL786501 SRG786500:SRH786501 TBC786500:TBD786501 TKY786500:TKZ786501 TUU786500:TUV786501 UEQ786500:UER786501 UOM786500:UON786501 UYI786500:UYJ786501 VIE786500:VIF786501 VSA786500:VSB786501 WBW786500:WBX786501 WLS786500:WLT786501 WVO786500:WVP786501 G852004:H852005 JC852004:JD852005 SY852004:SZ852005 ACU852004:ACV852005 AMQ852004:AMR852005 AWM852004:AWN852005 BGI852004:BGJ852005 BQE852004:BQF852005 CAA852004:CAB852005 CJW852004:CJX852005 CTS852004:CTT852005 DDO852004:DDP852005 DNK852004:DNL852005 DXG852004:DXH852005 EHC852004:EHD852005 EQY852004:EQZ852005 FAU852004:FAV852005 FKQ852004:FKR852005 FUM852004:FUN852005 GEI852004:GEJ852005 GOE852004:GOF852005 GYA852004:GYB852005 HHW852004:HHX852005 HRS852004:HRT852005 IBO852004:IBP852005 ILK852004:ILL852005 IVG852004:IVH852005 JFC852004:JFD852005 JOY852004:JOZ852005 JYU852004:JYV852005 KIQ852004:KIR852005 KSM852004:KSN852005 LCI852004:LCJ852005 LME852004:LMF852005 LWA852004:LWB852005 MFW852004:MFX852005 MPS852004:MPT852005 MZO852004:MZP852005 NJK852004:NJL852005 NTG852004:NTH852005 ODC852004:ODD852005 OMY852004:OMZ852005 OWU852004:OWV852005 PGQ852004:PGR852005 PQM852004:PQN852005 QAI852004:QAJ852005 QKE852004:QKF852005 QUA852004:QUB852005 RDW852004:RDX852005 RNS852004:RNT852005 RXO852004:RXP852005 SHK852004:SHL852005 SRG852004:SRH852005 TBC852004:TBD852005 TKY852004:TKZ852005 TUU852004:TUV852005 UEQ852004:UER852005 UOM852004:UON852005 UYI852004:UYJ852005 VIE852004:VIF852005 VSA852004:VSB852005 WBW852004:WBX852005 WLS852004:WLT852005 WVO852004:WVP852005 G852010:H852011 JC852010:JD852011 SY852010:SZ852011 ACU852010:ACV852011 AMQ852010:AMR852011 AWM852010:AWN852011 BGI852010:BGJ852011 BQE852010:BQF852011 CAA852010:CAB852011 CJW852010:CJX852011 CTS852010:CTT852011 DDO852010:DDP852011 DNK852010:DNL852011 DXG852010:DXH852011 EHC852010:EHD852011 EQY852010:EQZ852011 FAU852010:FAV852011 FKQ852010:FKR852011 FUM852010:FUN852011 GEI852010:GEJ852011 GOE852010:GOF852011 GYA852010:GYB852011 HHW852010:HHX852011 HRS852010:HRT852011 IBO852010:IBP852011 ILK852010:ILL852011 IVG852010:IVH852011 JFC852010:JFD852011 JOY852010:JOZ852011 JYU852010:JYV852011 KIQ852010:KIR852011 KSM852010:KSN852011 LCI852010:LCJ852011 LME852010:LMF852011 LWA852010:LWB852011 MFW852010:MFX852011 MPS852010:MPT852011 MZO852010:MZP852011 NJK852010:NJL852011 NTG852010:NTH852011 ODC852010:ODD852011 OMY852010:OMZ852011 OWU852010:OWV852011 PGQ852010:PGR852011 PQM852010:PQN852011 QAI852010:QAJ852011 QKE852010:QKF852011 QUA852010:QUB852011 RDW852010:RDX852011 RNS852010:RNT852011 RXO852010:RXP852011 SHK852010:SHL852011 SRG852010:SRH852011 TBC852010:TBD852011 TKY852010:TKZ852011 TUU852010:TUV852011 UEQ852010:UER852011 UOM852010:UON852011 UYI852010:UYJ852011 VIE852010:VIF852011 VSA852010:VSB852011 WBW852010:WBX852011 WLS852010:WLT852011 WVO852010:WVP852011 G852016:H852017 JC852016:JD852017 SY852016:SZ852017 ACU852016:ACV852017 AMQ852016:AMR852017 AWM852016:AWN852017 BGI852016:BGJ852017 BQE852016:BQF852017 CAA852016:CAB852017 CJW852016:CJX852017 CTS852016:CTT852017 DDO852016:DDP852017 DNK852016:DNL852017 DXG852016:DXH852017 EHC852016:EHD852017 EQY852016:EQZ852017 FAU852016:FAV852017 FKQ852016:FKR852017 FUM852016:FUN852017 GEI852016:GEJ852017 GOE852016:GOF852017 GYA852016:GYB852017 HHW852016:HHX852017 HRS852016:HRT852017 IBO852016:IBP852017 ILK852016:ILL852017 IVG852016:IVH852017 JFC852016:JFD852017 JOY852016:JOZ852017 JYU852016:JYV852017 KIQ852016:KIR852017 KSM852016:KSN852017 LCI852016:LCJ852017 LME852016:LMF852017 LWA852016:LWB852017 MFW852016:MFX852017 MPS852016:MPT852017 MZO852016:MZP852017 NJK852016:NJL852017 NTG852016:NTH852017 ODC852016:ODD852017 OMY852016:OMZ852017 OWU852016:OWV852017 PGQ852016:PGR852017 PQM852016:PQN852017 QAI852016:QAJ852017 QKE852016:QKF852017 QUA852016:QUB852017 RDW852016:RDX852017 RNS852016:RNT852017 RXO852016:RXP852017 SHK852016:SHL852017 SRG852016:SRH852017 TBC852016:TBD852017 TKY852016:TKZ852017 TUU852016:TUV852017 UEQ852016:UER852017 UOM852016:UON852017 UYI852016:UYJ852017 VIE852016:VIF852017 VSA852016:VSB852017 WBW852016:WBX852017 WLS852016:WLT852017 WVO852016:WVP852017 G852036:H852037 JC852036:JD852037 SY852036:SZ852037 ACU852036:ACV852037 AMQ852036:AMR852037 AWM852036:AWN852037 BGI852036:BGJ852037 BQE852036:BQF852037 CAA852036:CAB852037 CJW852036:CJX852037 CTS852036:CTT852037 DDO852036:DDP852037 DNK852036:DNL852037 DXG852036:DXH852037 EHC852036:EHD852037 EQY852036:EQZ852037 FAU852036:FAV852037 FKQ852036:FKR852037 FUM852036:FUN852037 GEI852036:GEJ852037 GOE852036:GOF852037 GYA852036:GYB852037 HHW852036:HHX852037 HRS852036:HRT852037 IBO852036:IBP852037 ILK852036:ILL852037 IVG852036:IVH852037 JFC852036:JFD852037 JOY852036:JOZ852037 JYU852036:JYV852037 KIQ852036:KIR852037 KSM852036:KSN852037 LCI852036:LCJ852037 LME852036:LMF852037 LWA852036:LWB852037 MFW852036:MFX852037 MPS852036:MPT852037 MZO852036:MZP852037 NJK852036:NJL852037 NTG852036:NTH852037 ODC852036:ODD852037 OMY852036:OMZ852037 OWU852036:OWV852037 PGQ852036:PGR852037 PQM852036:PQN852037 QAI852036:QAJ852037 QKE852036:QKF852037 QUA852036:QUB852037 RDW852036:RDX852037 RNS852036:RNT852037 RXO852036:RXP852037 SHK852036:SHL852037 SRG852036:SRH852037 TBC852036:TBD852037 TKY852036:TKZ852037 TUU852036:TUV852037 UEQ852036:UER852037 UOM852036:UON852037 UYI852036:UYJ852037 VIE852036:VIF852037 VSA852036:VSB852037 WBW852036:WBX852037 WLS852036:WLT852037 WVO852036:WVP852037 G917540:H917541 JC917540:JD917541 SY917540:SZ917541 ACU917540:ACV917541 AMQ917540:AMR917541 AWM917540:AWN917541 BGI917540:BGJ917541 BQE917540:BQF917541 CAA917540:CAB917541 CJW917540:CJX917541 CTS917540:CTT917541 DDO917540:DDP917541 DNK917540:DNL917541 DXG917540:DXH917541 EHC917540:EHD917541 EQY917540:EQZ917541 FAU917540:FAV917541 FKQ917540:FKR917541 FUM917540:FUN917541 GEI917540:GEJ917541 GOE917540:GOF917541 GYA917540:GYB917541 HHW917540:HHX917541 HRS917540:HRT917541 IBO917540:IBP917541 ILK917540:ILL917541 IVG917540:IVH917541 JFC917540:JFD917541 JOY917540:JOZ917541 JYU917540:JYV917541 KIQ917540:KIR917541 KSM917540:KSN917541 LCI917540:LCJ917541 LME917540:LMF917541 LWA917540:LWB917541 MFW917540:MFX917541 MPS917540:MPT917541 MZO917540:MZP917541 NJK917540:NJL917541 NTG917540:NTH917541 ODC917540:ODD917541 OMY917540:OMZ917541 OWU917540:OWV917541 PGQ917540:PGR917541 PQM917540:PQN917541 QAI917540:QAJ917541 QKE917540:QKF917541 QUA917540:QUB917541 RDW917540:RDX917541 RNS917540:RNT917541 RXO917540:RXP917541 SHK917540:SHL917541 SRG917540:SRH917541 TBC917540:TBD917541 TKY917540:TKZ917541 TUU917540:TUV917541 UEQ917540:UER917541 UOM917540:UON917541 UYI917540:UYJ917541 VIE917540:VIF917541 VSA917540:VSB917541 WBW917540:WBX917541 WLS917540:WLT917541 WVO917540:WVP917541 G917546:H917547 JC917546:JD917547 SY917546:SZ917547 ACU917546:ACV917547 AMQ917546:AMR917547 AWM917546:AWN917547 BGI917546:BGJ917547 BQE917546:BQF917547 CAA917546:CAB917547 CJW917546:CJX917547 CTS917546:CTT917547 DDO917546:DDP917547 DNK917546:DNL917547 DXG917546:DXH917547 EHC917546:EHD917547 EQY917546:EQZ917547 FAU917546:FAV917547 FKQ917546:FKR917547 FUM917546:FUN917547 GEI917546:GEJ917547 GOE917546:GOF917547 GYA917546:GYB917547 HHW917546:HHX917547 HRS917546:HRT917547 IBO917546:IBP917547 ILK917546:ILL917547 IVG917546:IVH917547 JFC917546:JFD917547 JOY917546:JOZ917547 JYU917546:JYV917547 KIQ917546:KIR917547 KSM917546:KSN917547 LCI917546:LCJ917547 LME917546:LMF917547 LWA917546:LWB917547 MFW917546:MFX917547 MPS917546:MPT917547 MZO917546:MZP917547 NJK917546:NJL917547 NTG917546:NTH917547 ODC917546:ODD917547 OMY917546:OMZ917547 OWU917546:OWV917547 PGQ917546:PGR917547 PQM917546:PQN917547 QAI917546:QAJ917547 QKE917546:QKF917547 QUA917546:QUB917547 RDW917546:RDX917547 RNS917546:RNT917547 RXO917546:RXP917547 SHK917546:SHL917547 SRG917546:SRH917547 TBC917546:TBD917547 TKY917546:TKZ917547 TUU917546:TUV917547 UEQ917546:UER917547 UOM917546:UON917547 UYI917546:UYJ917547 VIE917546:VIF917547 VSA917546:VSB917547 WBW917546:WBX917547 WLS917546:WLT917547 WVO917546:WVP917547 G917552:H917553 JC917552:JD917553 SY917552:SZ917553 ACU917552:ACV917553 AMQ917552:AMR917553 AWM917552:AWN917553 BGI917552:BGJ917553 BQE917552:BQF917553 CAA917552:CAB917553 CJW917552:CJX917553 CTS917552:CTT917553 DDO917552:DDP917553 DNK917552:DNL917553 DXG917552:DXH917553 EHC917552:EHD917553 EQY917552:EQZ917553 FAU917552:FAV917553 FKQ917552:FKR917553 FUM917552:FUN917553 GEI917552:GEJ917553 GOE917552:GOF917553 GYA917552:GYB917553 HHW917552:HHX917553 HRS917552:HRT917553 IBO917552:IBP917553 ILK917552:ILL917553 IVG917552:IVH917553 JFC917552:JFD917553 JOY917552:JOZ917553 JYU917552:JYV917553 KIQ917552:KIR917553 KSM917552:KSN917553 LCI917552:LCJ917553 LME917552:LMF917553 LWA917552:LWB917553 MFW917552:MFX917553 MPS917552:MPT917553 MZO917552:MZP917553 NJK917552:NJL917553 NTG917552:NTH917553 ODC917552:ODD917553 OMY917552:OMZ917553 OWU917552:OWV917553 PGQ917552:PGR917553 PQM917552:PQN917553 QAI917552:QAJ917553 QKE917552:QKF917553 QUA917552:QUB917553 RDW917552:RDX917553 RNS917552:RNT917553 RXO917552:RXP917553 SHK917552:SHL917553 SRG917552:SRH917553 TBC917552:TBD917553 TKY917552:TKZ917553 TUU917552:TUV917553 UEQ917552:UER917553 UOM917552:UON917553 UYI917552:UYJ917553 VIE917552:VIF917553 VSA917552:VSB917553 WBW917552:WBX917553 WLS917552:WLT917553 WVO917552:WVP917553 G917572:H917573 JC917572:JD917573 SY917572:SZ917573 ACU917572:ACV917573 AMQ917572:AMR917573 AWM917572:AWN917573 BGI917572:BGJ917573 BQE917572:BQF917573 CAA917572:CAB917573 CJW917572:CJX917573 CTS917572:CTT917573 DDO917572:DDP917573 DNK917572:DNL917573 DXG917572:DXH917573 EHC917572:EHD917573 EQY917572:EQZ917573 FAU917572:FAV917573 FKQ917572:FKR917573 FUM917572:FUN917573 GEI917572:GEJ917573 GOE917572:GOF917573 GYA917572:GYB917573 HHW917572:HHX917573 HRS917572:HRT917573 IBO917572:IBP917573 ILK917572:ILL917573 IVG917572:IVH917573 JFC917572:JFD917573 JOY917572:JOZ917573 JYU917572:JYV917573 KIQ917572:KIR917573 KSM917572:KSN917573 LCI917572:LCJ917573 LME917572:LMF917573 LWA917572:LWB917573 MFW917572:MFX917573 MPS917572:MPT917573 MZO917572:MZP917573 NJK917572:NJL917573 NTG917572:NTH917573 ODC917572:ODD917573 OMY917572:OMZ917573 OWU917572:OWV917573 PGQ917572:PGR917573 PQM917572:PQN917573 QAI917572:QAJ917573 QKE917572:QKF917573 QUA917572:QUB917573 RDW917572:RDX917573 RNS917572:RNT917573 RXO917572:RXP917573 SHK917572:SHL917573 SRG917572:SRH917573 TBC917572:TBD917573 TKY917572:TKZ917573 TUU917572:TUV917573 UEQ917572:UER917573 UOM917572:UON917573 UYI917572:UYJ917573 VIE917572:VIF917573 VSA917572:VSB917573 WBW917572:WBX917573 WLS917572:WLT917573 WVO917572:WVP917573 G983076:H983077 JC983076:JD983077 SY983076:SZ983077 ACU983076:ACV983077 AMQ983076:AMR983077 AWM983076:AWN983077 BGI983076:BGJ983077 BQE983076:BQF983077 CAA983076:CAB983077 CJW983076:CJX983077 CTS983076:CTT983077 DDO983076:DDP983077 DNK983076:DNL983077 DXG983076:DXH983077 EHC983076:EHD983077 EQY983076:EQZ983077 FAU983076:FAV983077 FKQ983076:FKR983077 FUM983076:FUN983077 GEI983076:GEJ983077 GOE983076:GOF983077 GYA983076:GYB983077 HHW983076:HHX983077 HRS983076:HRT983077 IBO983076:IBP983077 ILK983076:ILL983077 IVG983076:IVH983077 JFC983076:JFD983077 JOY983076:JOZ983077 JYU983076:JYV983077 KIQ983076:KIR983077 KSM983076:KSN983077 LCI983076:LCJ983077 LME983076:LMF983077 LWA983076:LWB983077 MFW983076:MFX983077 MPS983076:MPT983077 MZO983076:MZP983077 NJK983076:NJL983077 NTG983076:NTH983077 ODC983076:ODD983077 OMY983076:OMZ983077 OWU983076:OWV983077 PGQ983076:PGR983077 PQM983076:PQN983077 QAI983076:QAJ983077 QKE983076:QKF983077 QUA983076:QUB983077 RDW983076:RDX983077 RNS983076:RNT983077 RXO983076:RXP983077 SHK983076:SHL983077 SRG983076:SRH983077 TBC983076:TBD983077 TKY983076:TKZ983077 TUU983076:TUV983077 UEQ983076:UER983077 UOM983076:UON983077 UYI983076:UYJ983077 VIE983076:VIF983077 VSA983076:VSB983077 WBW983076:WBX983077 WLS983076:WLT983077 WVO983076:WVP983077 G983082:H983083 JC983082:JD983083 SY983082:SZ983083 ACU983082:ACV983083 AMQ983082:AMR983083 AWM983082:AWN983083 BGI983082:BGJ983083 BQE983082:BQF983083 CAA983082:CAB983083 CJW983082:CJX983083 CTS983082:CTT983083 DDO983082:DDP983083 DNK983082:DNL983083 DXG983082:DXH983083 EHC983082:EHD983083 EQY983082:EQZ983083 FAU983082:FAV983083 FKQ983082:FKR983083 FUM983082:FUN983083 GEI983082:GEJ983083 GOE983082:GOF983083 GYA983082:GYB983083 HHW983082:HHX983083 HRS983082:HRT983083 IBO983082:IBP983083 ILK983082:ILL983083 IVG983082:IVH983083 JFC983082:JFD983083 JOY983082:JOZ983083 JYU983082:JYV983083 KIQ983082:KIR983083 KSM983082:KSN983083 LCI983082:LCJ983083 LME983082:LMF983083 LWA983082:LWB983083 MFW983082:MFX983083 MPS983082:MPT983083 MZO983082:MZP983083 NJK983082:NJL983083 NTG983082:NTH983083 ODC983082:ODD983083 OMY983082:OMZ983083 OWU983082:OWV983083 PGQ983082:PGR983083 PQM983082:PQN983083 QAI983082:QAJ983083 QKE983082:QKF983083 QUA983082:QUB983083 RDW983082:RDX983083 RNS983082:RNT983083 RXO983082:RXP983083 SHK983082:SHL983083 SRG983082:SRH983083 TBC983082:TBD983083 TKY983082:TKZ983083 TUU983082:TUV983083 UEQ983082:UER983083 UOM983082:UON983083 UYI983082:UYJ983083 VIE983082:VIF983083 VSA983082:VSB983083 WBW983082:WBX983083 WLS983082:WLT983083 WVO983082:WVP983083 G983088:H983089 JC983088:JD983089 SY983088:SZ983089 ACU983088:ACV983089 AMQ983088:AMR983089 AWM983088:AWN983089 BGI983088:BGJ983089 BQE983088:BQF983089 CAA983088:CAB983089 CJW983088:CJX983089 CTS983088:CTT983089 DDO983088:DDP983089 DNK983088:DNL983089 DXG983088:DXH983089 EHC983088:EHD983089 EQY983088:EQZ983089 FAU983088:FAV983089 FKQ983088:FKR983089 FUM983088:FUN983089 GEI983088:GEJ983089 GOE983088:GOF983089 GYA983088:GYB983089 HHW983088:HHX983089 HRS983088:HRT983089 IBO983088:IBP983089 ILK983088:ILL983089 IVG983088:IVH983089 JFC983088:JFD983089 JOY983088:JOZ983089 JYU983088:JYV983089 KIQ983088:KIR983089 KSM983088:KSN983089 LCI983088:LCJ983089 LME983088:LMF983089 LWA983088:LWB983089 MFW983088:MFX983089 MPS983088:MPT983089 MZO983088:MZP983089 NJK983088:NJL983089 NTG983088:NTH983089 ODC983088:ODD983089 OMY983088:OMZ983089 OWU983088:OWV983089 PGQ983088:PGR983089 PQM983088:PQN983089 QAI983088:QAJ983089 QKE983088:QKF983089 QUA983088:QUB983089 RDW983088:RDX983089 RNS983088:RNT983089 RXO983088:RXP983089 SHK983088:SHL983089 SRG983088:SRH983089 TBC983088:TBD983089 TKY983088:TKZ983089 TUU983088:TUV983089 UEQ983088:UER983089 UOM983088:UON983089 UYI983088:UYJ983089 VIE983088:VIF983089 VSA983088:VSB983089 WBW983088:WBX983089 WLS983088:WLT983089 WVO983088:WVP983089 G983108:H983109 JC983108:JD983109 SY983108:SZ983109 ACU983108:ACV983109 AMQ983108:AMR983109 AWM983108:AWN983109 BGI983108:BGJ983109 BQE983108:BQF983109 CAA983108:CAB983109 CJW983108:CJX983109 CTS983108:CTT983109 DDO983108:DDP983109 DNK983108:DNL983109 DXG983108:DXH983109 EHC983108:EHD983109 EQY983108:EQZ983109 FAU983108:FAV983109 FKQ983108:FKR983109 FUM983108:FUN983109 GEI983108:GEJ983109 GOE983108:GOF983109 GYA983108:GYB983109 HHW983108:HHX983109 HRS983108:HRT983109 IBO983108:IBP983109 ILK983108:ILL983109 IVG983108:IVH983109 JFC983108:JFD983109 JOY983108:JOZ983109 JYU983108:JYV983109 KIQ983108:KIR983109 KSM983108:KSN983109 LCI983108:LCJ983109 LME983108:LMF983109 LWA983108:LWB983109 MFW983108:MFX983109 MPS983108:MPT983109 MZO983108:MZP983109 NJK983108:NJL983109 NTG983108:NTH983109 ODC983108:ODD983109 OMY983108:OMZ983109 OWU983108:OWV983109 PGQ983108:PGR983109 PQM983108:PQN983109 QAI983108:QAJ983109 QKE983108:QKF983109 QUA983108:QUB983109 RDW983108:RDX983109 RNS983108:RNT983109 RXO983108:RXP983109 SHK983108:SHL983109 SRG983108:SRH983109 TBC983108:TBD983109 TKY983108:TKZ983109 TUU983108:TUV983109 UEQ983108:UER983109 UOM983108:UON983109 UYI983108:UYJ983109 VIE983108:VIF983109 VSA983108:VSB983109 WBW983108:WBX983109 WLS983108:WLT983109 WVO983108:WVP983109 G19:H22 JC19:JD22 SY19:SZ22 ACU19:ACV22 AMQ19:AMR22 AWM19:AWN22 BGI19:BGJ22 BQE19:BQF22 CAA19:CAB22 CJW19:CJX22 CTS19:CTT22 DDO19:DDP22 DNK19:DNL22 DXG19:DXH22 EHC19:EHD22 EQY19:EQZ22 FAU19:FAV22 FKQ19:FKR22 FUM19:FUN22 GEI19:GEJ22 GOE19:GOF22 GYA19:GYB22 HHW19:HHX22 HRS19:HRT22 IBO19:IBP22 ILK19:ILL22 IVG19:IVH22 JFC19:JFD22 JOY19:JOZ22 JYU19:JYV22 KIQ19:KIR22 KSM19:KSN22 LCI19:LCJ22 LME19:LMF22 LWA19:LWB22 MFW19:MFX22 MPS19:MPT22 MZO19:MZP22 NJK19:NJL22 NTG19:NTH22 ODC19:ODD22 OMY19:OMZ22 OWU19:OWV22 PGQ19:PGR22 PQM19:PQN22 QAI19:QAJ22 QKE19:QKF22 QUA19:QUB22 RDW19:RDX22 RNS19:RNT22 RXO19:RXP22 SHK19:SHL22 SRG19:SRH22 TBC19:TBD22 TKY19:TKZ22 TUU19:TUV22 UEQ19:UER22 UOM19:UON22 UYI19:UYJ22 VIE19:VIF22 VSA19:VSB22 WBW19:WBX22 WLS19:WLT22 WVO19:WVP22 G65555:H65558 JC65555:JD65558 SY65555:SZ65558 ACU65555:ACV65558 AMQ65555:AMR65558 AWM65555:AWN65558 BGI65555:BGJ65558 BQE65555:BQF65558 CAA65555:CAB65558 CJW65555:CJX65558 CTS65555:CTT65558 DDO65555:DDP65558 DNK65555:DNL65558 DXG65555:DXH65558 EHC65555:EHD65558 EQY65555:EQZ65558 FAU65555:FAV65558 FKQ65555:FKR65558 FUM65555:FUN65558 GEI65555:GEJ65558 GOE65555:GOF65558 GYA65555:GYB65558 HHW65555:HHX65558 HRS65555:HRT65558 IBO65555:IBP65558 ILK65555:ILL65558 IVG65555:IVH65558 JFC65555:JFD65558 JOY65555:JOZ65558 JYU65555:JYV65558 KIQ65555:KIR65558 KSM65555:KSN65558 LCI65555:LCJ65558 LME65555:LMF65558 LWA65555:LWB65558 MFW65555:MFX65558 MPS65555:MPT65558 MZO65555:MZP65558 NJK65555:NJL65558 NTG65555:NTH65558 ODC65555:ODD65558 OMY65555:OMZ65558 OWU65555:OWV65558 PGQ65555:PGR65558 PQM65555:PQN65558 QAI65555:QAJ65558 QKE65555:QKF65558 QUA65555:QUB65558 RDW65555:RDX65558 RNS65555:RNT65558 RXO65555:RXP65558 SHK65555:SHL65558 SRG65555:SRH65558 TBC65555:TBD65558 TKY65555:TKZ65558 TUU65555:TUV65558 UEQ65555:UER65558 UOM65555:UON65558 UYI65555:UYJ65558 VIE65555:VIF65558 VSA65555:VSB65558 WBW65555:WBX65558 WLS65555:WLT65558 WVO65555:WVP65558 G131091:H131094 JC131091:JD131094 SY131091:SZ131094 ACU131091:ACV131094 AMQ131091:AMR131094 AWM131091:AWN131094 BGI131091:BGJ131094 BQE131091:BQF131094 CAA131091:CAB131094 CJW131091:CJX131094 CTS131091:CTT131094 DDO131091:DDP131094 DNK131091:DNL131094 DXG131091:DXH131094 EHC131091:EHD131094 EQY131091:EQZ131094 FAU131091:FAV131094 FKQ131091:FKR131094 FUM131091:FUN131094 GEI131091:GEJ131094 GOE131091:GOF131094 GYA131091:GYB131094 HHW131091:HHX131094 HRS131091:HRT131094 IBO131091:IBP131094 ILK131091:ILL131094 IVG131091:IVH131094 JFC131091:JFD131094 JOY131091:JOZ131094 JYU131091:JYV131094 KIQ131091:KIR131094 KSM131091:KSN131094 LCI131091:LCJ131094 LME131091:LMF131094 LWA131091:LWB131094 MFW131091:MFX131094 MPS131091:MPT131094 MZO131091:MZP131094 NJK131091:NJL131094 NTG131091:NTH131094 ODC131091:ODD131094 OMY131091:OMZ131094 OWU131091:OWV131094 PGQ131091:PGR131094 PQM131091:PQN131094 QAI131091:QAJ131094 QKE131091:QKF131094 QUA131091:QUB131094 RDW131091:RDX131094 RNS131091:RNT131094 RXO131091:RXP131094 SHK131091:SHL131094 SRG131091:SRH131094 TBC131091:TBD131094 TKY131091:TKZ131094 TUU131091:TUV131094 UEQ131091:UER131094 UOM131091:UON131094 UYI131091:UYJ131094 VIE131091:VIF131094 VSA131091:VSB131094 WBW131091:WBX131094 WLS131091:WLT131094 WVO131091:WVP131094 G196627:H196630 JC196627:JD196630 SY196627:SZ196630 ACU196627:ACV196630 AMQ196627:AMR196630 AWM196627:AWN196630 BGI196627:BGJ196630 BQE196627:BQF196630 CAA196627:CAB196630 CJW196627:CJX196630 CTS196627:CTT196630 DDO196627:DDP196630 DNK196627:DNL196630 DXG196627:DXH196630 EHC196627:EHD196630 EQY196627:EQZ196630 FAU196627:FAV196630 FKQ196627:FKR196630 FUM196627:FUN196630 GEI196627:GEJ196630 GOE196627:GOF196630 GYA196627:GYB196630 HHW196627:HHX196630 HRS196627:HRT196630 IBO196627:IBP196630 ILK196627:ILL196630 IVG196627:IVH196630 JFC196627:JFD196630 JOY196627:JOZ196630 JYU196627:JYV196630 KIQ196627:KIR196630 KSM196627:KSN196630 LCI196627:LCJ196630 LME196627:LMF196630 LWA196627:LWB196630 MFW196627:MFX196630 MPS196627:MPT196630 MZO196627:MZP196630 NJK196627:NJL196630 NTG196627:NTH196630 ODC196627:ODD196630 OMY196627:OMZ196630 OWU196627:OWV196630 PGQ196627:PGR196630 PQM196627:PQN196630 QAI196627:QAJ196630 QKE196627:QKF196630 QUA196627:QUB196630 RDW196627:RDX196630 RNS196627:RNT196630 RXO196627:RXP196630 SHK196627:SHL196630 SRG196627:SRH196630 TBC196627:TBD196630 TKY196627:TKZ196630 TUU196627:TUV196630 UEQ196627:UER196630 UOM196627:UON196630 UYI196627:UYJ196630 VIE196627:VIF196630 VSA196627:VSB196630 WBW196627:WBX196630 WLS196627:WLT196630 WVO196627:WVP196630 G262163:H262166 JC262163:JD262166 SY262163:SZ262166 ACU262163:ACV262166 AMQ262163:AMR262166 AWM262163:AWN262166 BGI262163:BGJ262166 BQE262163:BQF262166 CAA262163:CAB262166 CJW262163:CJX262166 CTS262163:CTT262166 DDO262163:DDP262166 DNK262163:DNL262166 DXG262163:DXH262166 EHC262163:EHD262166 EQY262163:EQZ262166 FAU262163:FAV262166 FKQ262163:FKR262166 FUM262163:FUN262166 GEI262163:GEJ262166 GOE262163:GOF262166 GYA262163:GYB262166 HHW262163:HHX262166 HRS262163:HRT262166 IBO262163:IBP262166 ILK262163:ILL262166 IVG262163:IVH262166 JFC262163:JFD262166 JOY262163:JOZ262166 JYU262163:JYV262166 KIQ262163:KIR262166 KSM262163:KSN262166 LCI262163:LCJ262166 LME262163:LMF262166 LWA262163:LWB262166 MFW262163:MFX262166 MPS262163:MPT262166 MZO262163:MZP262166 NJK262163:NJL262166 NTG262163:NTH262166 ODC262163:ODD262166 OMY262163:OMZ262166 OWU262163:OWV262166 PGQ262163:PGR262166 PQM262163:PQN262166 QAI262163:QAJ262166 QKE262163:QKF262166 QUA262163:QUB262166 RDW262163:RDX262166 RNS262163:RNT262166 RXO262163:RXP262166 SHK262163:SHL262166 SRG262163:SRH262166 TBC262163:TBD262166 TKY262163:TKZ262166 TUU262163:TUV262166 UEQ262163:UER262166 UOM262163:UON262166 UYI262163:UYJ262166 VIE262163:VIF262166 VSA262163:VSB262166 WBW262163:WBX262166 WLS262163:WLT262166 WVO262163:WVP262166 G327699:H327702 JC327699:JD327702 SY327699:SZ327702 ACU327699:ACV327702 AMQ327699:AMR327702 AWM327699:AWN327702 BGI327699:BGJ327702 BQE327699:BQF327702 CAA327699:CAB327702 CJW327699:CJX327702 CTS327699:CTT327702 DDO327699:DDP327702 DNK327699:DNL327702 DXG327699:DXH327702 EHC327699:EHD327702 EQY327699:EQZ327702 FAU327699:FAV327702 FKQ327699:FKR327702 FUM327699:FUN327702 GEI327699:GEJ327702 GOE327699:GOF327702 GYA327699:GYB327702 HHW327699:HHX327702 HRS327699:HRT327702 IBO327699:IBP327702 ILK327699:ILL327702 IVG327699:IVH327702 JFC327699:JFD327702 JOY327699:JOZ327702 JYU327699:JYV327702 KIQ327699:KIR327702 KSM327699:KSN327702 LCI327699:LCJ327702 LME327699:LMF327702 LWA327699:LWB327702 MFW327699:MFX327702 MPS327699:MPT327702 MZO327699:MZP327702 NJK327699:NJL327702 NTG327699:NTH327702 ODC327699:ODD327702 OMY327699:OMZ327702 OWU327699:OWV327702 PGQ327699:PGR327702 PQM327699:PQN327702 QAI327699:QAJ327702 QKE327699:QKF327702 QUA327699:QUB327702 RDW327699:RDX327702 RNS327699:RNT327702 RXO327699:RXP327702 SHK327699:SHL327702 SRG327699:SRH327702 TBC327699:TBD327702 TKY327699:TKZ327702 TUU327699:TUV327702 UEQ327699:UER327702 UOM327699:UON327702 UYI327699:UYJ327702 VIE327699:VIF327702 VSA327699:VSB327702 WBW327699:WBX327702 WLS327699:WLT327702 WVO327699:WVP327702 G393235:H393238 JC393235:JD393238 SY393235:SZ393238 ACU393235:ACV393238 AMQ393235:AMR393238 AWM393235:AWN393238 BGI393235:BGJ393238 BQE393235:BQF393238 CAA393235:CAB393238 CJW393235:CJX393238 CTS393235:CTT393238 DDO393235:DDP393238 DNK393235:DNL393238 DXG393235:DXH393238 EHC393235:EHD393238 EQY393235:EQZ393238 FAU393235:FAV393238 FKQ393235:FKR393238 FUM393235:FUN393238 GEI393235:GEJ393238 GOE393235:GOF393238 GYA393235:GYB393238 HHW393235:HHX393238 HRS393235:HRT393238 IBO393235:IBP393238 ILK393235:ILL393238 IVG393235:IVH393238 JFC393235:JFD393238 JOY393235:JOZ393238 JYU393235:JYV393238 KIQ393235:KIR393238 KSM393235:KSN393238 LCI393235:LCJ393238 LME393235:LMF393238 LWA393235:LWB393238 MFW393235:MFX393238 MPS393235:MPT393238 MZO393235:MZP393238 NJK393235:NJL393238 NTG393235:NTH393238 ODC393235:ODD393238 OMY393235:OMZ393238 OWU393235:OWV393238 PGQ393235:PGR393238 PQM393235:PQN393238 QAI393235:QAJ393238 QKE393235:QKF393238 QUA393235:QUB393238 RDW393235:RDX393238 RNS393235:RNT393238 RXO393235:RXP393238 SHK393235:SHL393238 SRG393235:SRH393238 TBC393235:TBD393238 TKY393235:TKZ393238 TUU393235:TUV393238 UEQ393235:UER393238 UOM393235:UON393238 UYI393235:UYJ393238 VIE393235:VIF393238 VSA393235:VSB393238 WBW393235:WBX393238 WLS393235:WLT393238 WVO393235:WVP393238 G458771:H458774 JC458771:JD458774 SY458771:SZ458774 ACU458771:ACV458774 AMQ458771:AMR458774 AWM458771:AWN458774 BGI458771:BGJ458774 BQE458771:BQF458774 CAA458771:CAB458774 CJW458771:CJX458774 CTS458771:CTT458774 DDO458771:DDP458774 DNK458771:DNL458774 DXG458771:DXH458774 EHC458771:EHD458774 EQY458771:EQZ458774 FAU458771:FAV458774 FKQ458771:FKR458774 FUM458771:FUN458774 GEI458771:GEJ458774 GOE458771:GOF458774 GYA458771:GYB458774 HHW458771:HHX458774 HRS458771:HRT458774 IBO458771:IBP458774 ILK458771:ILL458774 IVG458771:IVH458774 JFC458771:JFD458774 JOY458771:JOZ458774 JYU458771:JYV458774 KIQ458771:KIR458774 KSM458771:KSN458774 LCI458771:LCJ458774 LME458771:LMF458774 LWA458771:LWB458774 MFW458771:MFX458774 MPS458771:MPT458774 MZO458771:MZP458774 NJK458771:NJL458774 NTG458771:NTH458774 ODC458771:ODD458774 OMY458771:OMZ458774 OWU458771:OWV458774 PGQ458771:PGR458774 PQM458771:PQN458774 QAI458771:QAJ458774 QKE458771:QKF458774 QUA458771:QUB458774 RDW458771:RDX458774 RNS458771:RNT458774 RXO458771:RXP458774 SHK458771:SHL458774 SRG458771:SRH458774 TBC458771:TBD458774 TKY458771:TKZ458774 TUU458771:TUV458774 UEQ458771:UER458774 UOM458771:UON458774 UYI458771:UYJ458774 VIE458771:VIF458774 VSA458771:VSB458774 WBW458771:WBX458774 WLS458771:WLT458774 WVO458771:WVP458774 G524307:H524310 JC524307:JD524310 SY524307:SZ524310 ACU524307:ACV524310 AMQ524307:AMR524310 AWM524307:AWN524310 BGI524307:BGJ524310 BQE524307:BQF524310 CAA524307:CAB524310 CJW524307:CJX524310 CTS524307:CTT524310 DDO524307:DDP524310 DNK524307:DNL524310 DXG524307:DXH524310 EHC524307:EHD524310 EQY524307:EQZ524310 FAU524307:FAV524310 FKQ524307:FKR524310 FUM524307:FUN524310 GEI524307:GEJ524310 GOE524307:GOF524310 GYA524307:GYB524310 HHW524307:HHX524310 HRS524307:HRT524310 IBO524307:IBP524310 ILK524307:ILL524310 IVG524307:IVH524310 JFC524307:JFD524310 JOY524307:JOZ524310 JYU524307:JYV524310 KIQ524307:KIR524310 KSM524307:KSN524310 LCI524307:LCJ524310 LME524307:LMF524310 LWA524307:LWB524310 MFW524307:MFX524310 MPS524307:MPT524310 MZO524307:MZP524310 NJK524307:NJL524310 NTG524307:NTH524310 ODC524307:ODD524310 OMY524307:OMZ524310 OWU524307:OWV524310 PGQ524307:PGR524310 PQM524307:PQN524310 QAI524307:QAJ524310 QKE524307:QKF524310 QUA524307:QUB524310 RDW524307:RDX524310 RNS524307:RNT524310 RXO524307:RXP524310 SHK524307:SHL524310 SRG524307:SRH524310 TBC524307:TBD524310 TKY524307:TKZ524310 TUU524307:TUV524310 UEQ524307:UER524310 UOM524307:UON524310 UYI524307:UYJ524310 VIE524307:VIF524310 VSA524307:VSB524310 WBW524307:WBX524310 WLS524307:WLT524310 WVO524307:WVP524310 G589843:H589846 JC589843:JD589846 SY589843:SZ589846 ACU589843:ACV589846 AMQ589843:AMR589846 AWM589843:AWN589846 BGI589843:BGJ589846 BQE589843:BQF589846 CAA589843:CAB589846 CJW589843:CJX589846 CTS589843:CTT589846 DDO589843:DDP589846 DNK589843:DNL589846 DXG589843:DXH589846 EHC589843:EHD589846 EQY589843:EQZ589846 FAU589843:FAV589846 FKQ589843:FKR589846 FUM589843:FUN589846 GEI589843:GEJ589846 GOE589843:GOF589846 GYA589843:GYB589846 HHW589843:HHX589846 HRS589843:HRT589846 IBO589843:IBP589846 ILK589843:ILL589846 IVG589843:IVH589846 JFC589843:JFD589846 JOY589843:JOZ589846 JYU589843:JYV589846 KIQ589843:KIR589846 KSM589843:KSN589846 LCI589843:LCJ589846 LME589843:LMF589846 LWA589843:LWB589846 MFW589843:MFX589846 MPS589843:MPT589846 MZO589843:MZP589846 NJK589843:NJL589846 NTG589843:NTH589846 ODC589843:ODD589846 OMY589843:OMZ589846 OWU589843:OWV589846 PGQ589843:PGR589846 PQM589843:PQN589846 QAI589843:QAJ589846 QKE589843:QKF589846 QUA589843:QUB589846 RDW589843:RDX589846 RNS589843:RNT589846 RXO589843:RXP589846 SHK589843:SHL589846 SRG589843:SRH589846 TBC589843:TBD589846 TKY589843:TKZ589846 TUU589843:TUV589846 UEQ589843:UER589846 UOM589843:UON589846 UYI589843:UYJ589846 VIE589843:VIF589846 VSA589843:VSB589846 WBW589843:WBX589846 WLS589843:WLT589846 WVO589843:WVP589846 G655379:H655382 JC655379:JD655382 SY655379:SZ655382 ACU655379:ACV655382 AMQ655379:AMR655382 AWM655379:AWN655382 BGI655379:BGJ655382 BQE655379:BQF655382 CAA655379:CAB655382 CJW655379:CJX655382 CTS655379:CTT655382 DDO655379:DDP655382 DNK655379:DNL655382 DXG655379:DXH655382 EHC655379:EHD655382 EQY655379:EQZ655382 FAU655379:FAV655382 FKQ655379:FKR655382 FUM655379:FUN655382 GEI655379:GEJ655382 GOE655379:GOF655382 GYA655379:GYB655382 HHW655379:HHX655382 HRS655379:HRT655382 IBO655379:IBP655382 ILK655379:ILL655382 IVG655379:IVH655382 JFC655379:JFD655382 JOY655379:JOZ655382 JYU655379:JYV655382 KIQ655379:KIR655382 KSM655379:KSN655382 LCI655379:LCJ655382 LME655379:LMF655382 LWA655379:LWB655382 MFW655379:MFX655382 MPS655379:MPT655382 MZO655379:MZP655382 NJK655379:NJL655382 NTG655379:NTH655382 ODC655379:ODD655382 OMY655379:OMZ655382 OWU655379:OWV655382 PGQ655379:PGR655382 PQM655379:PQN655382 QAI655379:QAJ655382 QKE655379:QKF655382 QUA655379:QUB655382 RDW655379:RDX655382 RNS655379:RNT655382 RXO655379:RXP655382 SHK655379:SHL655382 SRG655379:SRH655382 TBC655379:TBD655382 TKY655379:TKZ655382 TUU655379:TUV655382 UEQ655379:UER655382 UOM655379:UON655382 UYI655379:UYJ655382 VIE655379:VIF655382 VSA655379:VSB655382 WBW655379:WBX655382 WLS655379:WLT655382 WVO655379:WVP655382 G720915:H720918 JC720915:JD720918 SY720915:SZ720918 ACU720915:ACV720918 AMQ720915:AMR720918 AWM720915:AWN720918 BGI720915:BGJ720918 BQE720915:BQF720918 CAA720915:CAB720918 CJW720915:CJX720918 CTS720915:CTT720918 DDO720915:DDP720918 DNK720915:DNL720918 DXG720915:DXH720918 EHC720915:EHD720918 EQY720915:EQZ720918 FAU720915:FAV720918 FKQ720915:FKR720918 FUM720915:FUN720918 GEI720915:GEJ720918 GOE720915:GOF720918 GYA720915:GYB720918 HHW720915:HHX720918 HRS720915:HRT720918 IBO720915:IBP720918 ILK720915:ILL720918 IVG720915:IVH720918 JFC720915:JFD720918 JOY720915:JOZ720918 JYU720915:JYV720918 KIQ720915:KIR720918 KSM720915:KSN720918 LCI720915:LCJ720918 LME720915:LMF720918 LWA720915:LWB720918 MFW720915:MFX720918 MPS720915:MPT720918 MZO720915:MZP720918 NJK720915:NJL720918 NTG720915:NTH720918 ODC720915:ODD720918 OMY720915:OMZ720918 OWU720915:OWV720918 PGQ720915:PGR720918 PQM720915:PQN720918 QAI720915:QAJ720918 QKE720915:QKF720918 QUA720915:QUB720918 RDW720915:RDX720918 RNS720915:RNT720918 RXO720915:RXP720918 SHK720915:SHL720918 SRG720915:SRH720918 TBC720915:TBD720918 TKY720915:TKZ720918 TUU720915:TUV720918 UEQ720915:UER720918 UOM720915:UON720918 UYI720915:UYJ720918 VIE720915:VIF720918 VSA720915:VSB720918 WBW720915:WBX720918 WLS720915:WLT720918 WVO720915:WVP720918 G786451:H786454 JC786451:JD786454 SY786451:SZ786454 ACU786451:ACV786454 AMQ786451:AMR786454 AWM786451:AWN786454 BGI786451:BGJ786454 BQE786451:BQF786454 CAA786451:CAB786454 CJW786451:CJX786454 CTS786451:CTT786454 DDO786451:DDP786454 DNK786451:DNL786454 DXG786451:DXH786454 EHC786451:EHD786454 EQY786451:EQZ786454 FAU786451:FAV786454 FKQ786451:FKR786454 FUM786451:FUN786454 GEI786451:GEJ786454 GOE786451:GOF786454 GYA786451:GYB786454 HHW786451:HHX786454 HRS786451:HRT786454 IBO786451:IBP786454 ILK786451:ILL786454 IVG786451:IVH786454 JFC786451:JFD786454 JOY786451:JOZ786454 JYU786451:JYV786454 KIQ786451:KIR786454 KSM786451:KSN786454 LCI786451:LCJ786454 LME786451:LMF786454 LWA786451:LWB786454 MFW786451:MFX786454 MPS786451:MPT786454 MZO786451:MZP786454 NJK786451:NJL786454 NTG786451:NTH786454 ODC786451:ODD786454 OMY786451:OMZ786454 OWU786451:OWV786454 PGQ786451:PGR786454 PQM786451:PQN786454 QAI786451:QAJ786454 QKE786451:QKF786454 QUA786451:QUB786454 RDW786451:RDX786454 RNS786451:RNT786454 RXO786451:RXP786454 SHK786451:SHL786454 SRG786451:SRH786454 TBC786451:TBD786454 TKY786451:TKZ786454 TUU786451:TUV786454 UEQ786451:UER786454 UOM786451:UON786454 UYI786451:UYJ786454 VIE786451:VIF786454 VSA786451:VSB786454 WBW786451:WBX786454 WLS786451:WLT786454 WVO786451:WVP786454 G851987:H851990 JC851987:JD851990 SY851987:SZ851990 ACU851987:ACV851990 AMQ851987:AMR851990 AWM851987:AWN851990 BGI851987:BGJ851990 BQE851987:BQF851990 CAA851987:CAB851990 CJW851987:CJX851990 CTS851987:CTT851990 DDO851987:DDP851990 DNK851987:DNL851990 DXG851987:DXH851990 EHC851987:EHD851990 EQY851987:EQZ851990 FAU851987:FAV851990 FKQ851987:FKR851990 FUM851987:FUN851990 GEI851987:GEJ851990 GOE851987:GOF851990 GYA851987:GYB851990 HHW851987:HHX851990 HRS851987:HRT851990 IBO851987:IBP851990 ILK851987:ILL851990 IVG851987:IVH851990 JFC851987:JFD851990 JOY851987:JOZ851990 JYU851987:JYV851990 KIQ851987:KIR851990 KSM851987:KSN851990 LCI851987:LCJ851990 LME851987:LMF851990 LWA851987:LWB851990 MFW851987:MFX851990 MPS851987:MPT851990 MZO851987:MZP851990 NJK851987:NJL851990 NTG851987:NTH851990 ODC851987:ODD851990 OMY851987:OMZ851990 OWU851987:OWV851990 PGQ851987:PGR851990 PQM851987:PQN851990 QAI851987:QAJ851990 QKE851987:QKF851990 QUA851987:QUB851990 RDW851987:RDX851990 RNS851987:RNT851990 RXO851987:RXP851990 SHK851987:SHL851990 SRG851987:SRH851990 TBC851987:TBD851990 TKY851987:TKZ851990 TUU851987:TUV851990 UEQ851987:UER851990 UOM851987:UON851990 UYI851987:UYJ851990 VIE851987:VIF851990 VSA851987:VSB851990 WBW851987:WBX851990 WLS851987:WLT851990 WVO851987:WVP851990 G917523:H917526 JC917523:JD917526 SY917523:SZ917526 ACU917523:ACV917526 AMQ917523:AMR917526 AWM917523:AWN917526 BGI917523:BGJ917526 BQE917523:BQF917526 CAA917523:CAB917526 CJW917523:CJX917526 CTS917523:CTT917526 DDO917523:DDP917526 DNK917523:DNL917526 DXG917523:DXH917526 EHC917523:EHD917526 EQY917523:EQZ917526 FAU917523:FAV917526 FKQ917523:FKR917526 FUM917523:FUN917526 GEI917523:GEJ917526 GOE917523:GOF917526 GYA917523:GYB917526 HHW917523:HHX917526 HRS917523:HRT917526 IBO917523:IBP917526 ILK917523:ILL917526 IVG917523:IVH917526 JFC917523:JFD917526 JOY917523:JOZ917526 JYU917523:JYV917526 KIQ917523:KIR917526 KSM917523:KSN917526 LCI917523:LCJ917526 LME917523:LMF917526 LWA917523:LWB917526 MFW917523:MFX917526 MPS917523:MPT917526 MZO917523:MZP917526 NJK917523:NJL917526 NTG917523:NTH917526 ODC917523:ODD917526 OMY917523:OMZ917526 OWU917523:OWV917526 PGQ917523:PGR917526 PQM917523:PQN917526 QAI917523:QAJ917526 QKE917523:QKF917526 QUA917523:QUB917526 RDW917523:RDX917526 RNS917523:RNT917526 RXO917523:RXP917526 SHK917523:SHL917526 SRG917523:SRH917526 TBC917523:TBD917526 TKY917523:TKZ917526 TUU917523:TUV917526 UEQ917523:UER917526 UOM917523:UON917526 UYI917523:UYJ917526 VIE917523:VIF917526 VSA917523:VSB917526 WBW917523:WBX917526 WLS917523:WLT917526 WVO917523:WVP917526 G983059:H983062 JC983059:JD983062 SY983059:SZ983062 ACU983059:ACV983062 AMQ983059:AMR983062 AWM983059:AWN983062 BGI983059:BGJ983062 BQE983059:BQF983062 CAA983059:CAB983062 CJW983059:CJX983062 CTS983059:CTT983062 DDO983059:DDP983062 DNK983059:DNL983062 DXG983059:DXH983062 EHC983059:EHD983062 EQY983059:EQZ983062 FAU983059:FAV983062 FKQ983059:FKR983062 FUM983059:FUN983062 GEI983059:GEJ983062 GOE983059:GOF983062 GYA983059:GYB983062 HHW983059:HHX983062 HRS983059:HRT983062 IBO983059:IBP983062 ILK983059:ILL983062 IVG983059:IVH983062 JFC983059:JFD983062 JOY983059:JOZ983062 JYU983059:JYV983062 KIQ983059:KIR983062 KSM983059:KSN983062 LCI983059:LCJ983062 LME983059:LMF983062 LWA983059:LWB983062 MFW983059:MFX983062 MPS983059:MPT983062 MZO983059:MZP983062 NJK983059:NJL983062 NTG983059:NTH983062 ODC983059:ODD983062 OMY983059:OMZ983062 OWU983059:OWV983062 PGQ983059:PGR983062 PQM983059:PQN983062 QAI983059:QAJ983062 QKE983059:QKF983062 QUA983059:QUB983062 RDW983059:RDX983062 RNS983059:RNT983062 RXO983059:RXP983062 SHK983059:SHL983062 SRG983059:SRH983062 TBC983059:TBD983062 TKY983059:TKZ983062 TUU983059:TUV983062 UEQ983059:UER983062 UOM983059:UON983062 UYI983059:UYJ983062 VIE983059:VIF983062 VSA983059:VSB983062 WBW983059:WBX983062 WLS983059:WLT983062 WVO983059:WVP983062 G24:H32 JC24:JD32 SY24:SZ32 ACU24:ACV32 AMQ24:AMR32 AWM24:AWN32 BGI24:BGJ32 BQE24:BQF32 CAA24:CAB32 CJW24:CJX32 CTS24:CTT32 DDO24:DDP32 DNK24:DNL32 DXG24:DXH32 EHC24:EHD32 EQY24:EQZ32 FAU24:FAV32 FKQ24:FKR32 FUM24:FUN32 GEI24:GEJ32 GOE24:GOF32 GYA24:GYB32 HHW24:HHX32 HRS24:HRT32 IBO24:IBP32 ILK24:ILL32 IVG24:IVH32 JFC24:JFD32 JOY24:JOZ32 JYU24:JYV32 KIQ24:KIR32 KSM24:KSN32 LCI24:LCJ32 LME24:LMF32 LWA24:LWB32 MFW24:MFX32 MPS24:MPT32 MZO24:MZP32 NJK24:NJL32 NTG24:NTH32 ODC24:ODD32 OMY24:OMZ32 OWU24:OWV32 PGQ24:PGR32 PQM24:PQN32 QAI24:QAJ32 QKE24:QKF32 QUA24:QUB32 RDW24:RDX32 RNS24:RNT32 RXO24:RXP32 SHK24:SHL32 SRG24:SRH32 TBC24:TBD32 TKY24:TKZ32 TUU24:TUV32 UEQ24:UER32 UOM24:UON32 UYI24:UYJ32 VIE24:VIF32 VSA24:VSB32 WBW24:WBX32 WLS24:WLT32 WVO24:WVP32 G589848:H589856 JC589848:JD589856 SY589848:SZ589856 ACU589848:ACV589856 AMQ589848:AMR589856 AWM589848:AWN589856 BGI589848:BGJ589856 BQE589848:BQF589856 CAA589848:CAB589856 CJW589848:CJX589856 CTS589848:CTT589856 DDO589848:DDP589856 DNK589848:DNL589856 DXG589848:DXH589856 EHC589848:EHD589856 EQY589848:EQZ589856 FAU589848:FAV589856 FKQ589848:FKR589856 FUM589848:FUN589856 GEI589848:GEJ589856 GOE589848:GOF589856 GYA589848:GYB589856 HHW589848:HHX589856 HRS589848:HRT589856 IBO589848:IBP589856 ILK589848:ILL589856 IVG589848:IVH589856 JFC589848:JFD589856 JOY589848:JOZ589856 JYU589848:JYV589856 KIQ589848:KIR589856 KSM589848:KSN589856 LCI589848:LCJ589856 LME589848:LMF589856 LWA589848:LWB589856 MFW589848:MFX589856 MPS589848:MPT589856 MZO589848:MZP589856 NJK589848:NJL589856 NTG589848:NTH589856 ODC589848:ODD589856 OMY589848:OMZ589856 OWU589848:OWV589856 PGQ589848:PGR589856 PQM589848:PQN589856 QAI589848:QAJ589856 QKE589848:QKF589856 QUA589848:QUB589856 RDW589848:RDX589856 RNS589848:RNT589856 RXO589848:RXP589856 SHK589848:SHL589856 SRG589848:SRH589856 TBC589848:TBD589856 TKY589848:TKZ589856 TUU589848:TUV589856 UEQ589848:UER589856 UOM589848:UON589856 UYI589848:UYJ589856 VIE589848:VIF589856 VSA589848:VSB589856 WBW589848:WBX589856 WLS589848:WLT589856 WVO589848:WVP589856 G65560:H65568 JC65560:JD65568 SY65560:SZ65568 ACU65560:ACV65568 AMQ65560:AMR65568 AWM65560:AWN65568 BGI65560:BGJ65568 BQE65560:BQF65568 CAA65560:CAB65568 CJW65560:CJX65568 CTS65560:CTT65568 DDO65560:DDP65568 DNK65560:DNL65568 DXG65560:DXH65568 EHC65560:EHD65568 EQY65560:EQZ65568 FAU65560:FAV65568 FKQ65560:FKR65568 FUM65560:FUN65568 GEI65560:GEJ65568 GOE65560:GOF65568 GYA65560:GYB65568 HHW65560:HHX65568 HRS65560:HRT65568 IBO65560:IBP65568 ILK65560:ILL65568 IVG65560:IVH65568 JFC65560:JFD65568 JOY65560:JOZ65568 JYU65560:JYV65568 KIQ65560:KIR65568 KSM65560:KSN65568 LCI65560:LCJ65568 LME65560:LMF65568 LWA65560:LWB65568 MFW65560:MFX65568 MPS65560:MPT65568 MZO65560:MZP65568 NJK65560:NJL65568 NTG65560:NTH65568 ODC65560:ODD65568 OMY65560:OMZ65568 OWU65560:OWV65568 PGQ65560:PGR65568 PQM65560:PQN65568 QAI65560:QAJ65568 QKE65560:QKF65568 QUA65560:QUB65568 RDW65560:RDX65568 RNS65560:RNT65568 RXO65560:RXP65568 SHK65560:SHL65568 SRG65560:SRH65568 TBC65560:TBD65568 TKY65560:TKZ65568 TUU65560:TUV65568 UEQ65560:UER65568 UOM65560:UON65568 UYI65560:UYJ65568 VIE65560:VIF65568 VSA65560:VSB65568 WBW65560:WBX65568 WLS65560:WLT65568 WVO65560:WVP65568 G655384:H655392 JC655384:JD655392 SY655384:SZ655392 ACU655384:ACV655392 AMQ655384:AMR655392 AWM655384:AWN655392 BGI655384:BGJ655392 BQE655384:BQF655392 CAA655384:CAB655392 CJW655384:CJX655392 CTS655384:CTT655392 DDO655384:DDP655392 DNK655384:DNL655392 DXG655384:DXH655392 EHC655384:EHD655392 EQY655384:EQZ655392 FAU655384:FAV655392 FKQ655384:FKR655392 FUM655384:FUN655392 GEI655384:GEJ655392 GOE655384:GOF655392 GYA655384:GYB655392 HHW655384:HHX655392 HRS655384:HRT655392 IBO655384:IBP655392 ILK655384:ILL655392 IVG655384:IVH655392 JFC655384:JFD655392 JOY655384:JOZ655392 JYU655384:JYV655392 KIQ655384:KIR655392 KSM655384:KSN655392 LCI655384:LCJ655392 LME655384:LMF655392 LWA655384:LWB655392 MFW655384:MFX655392 MPS655384:MPT655392 MZO655384:MZP655392 NJK655384:NJL655392 NTG655384:NTH655392 ODC655384:ODD655392 OMY655384:OMZ655392 OWU655384:OWV655392 PGQ655384:PGR655392 PQM655384:PQN655392 QAI655384:QAJ655392 QKE655384:QKF655392 QUA655384:QUB655392 RDW655384:RDX655392 RNS655384:RNT655392 RXO655384:RXP655392 SHK655384:SHL655392 SRG655384:SRH655392 TBC655384:TBD655392 TKY655384:TKZ655392 TUU655384:TUV655392 UEQ655384:UER655392 UOM655384:UON655392 UYI655384:UYJ655392 VIE655384:VIF655392 VSA655384:VSB655392 WBW655384:WBX655392 WLS655384:WLT655392 WVO655384:WVP655392 G131096:H131104 JC131096:JD131104 SY131096:SZ131104 ACU131096:ACV131104 AMQ131096:AMR131104 AWM131096:AWN131104 BGI131096:BGJ131104 BQE131096:BQF131104 CAA131096:CAB131104 CJW131096:CJX131104 CTS131096:CTT131104 DDO131096:DDP131104 DNK131096:DNL131104 DXG131096:DXH131104 EHC131096:EHD131104 EQY131096:EQZ131104 FAU131096:FAV131104 FKQ131096:FKR131104 FUM131096:FUN131104 GEI131096:GEJ131104 GOE131096:GOF131104 GYA131096:GYB131104 HHW131096:HHX131104 HRS131096:HRT131104 IBO131096:IBP131104 ILK131096:ILL131104 IVG131096:IVH131104 JFC131096:JFD131104 JOY131096:JOZ131104 JYU131096:JYV131104 KIQ131096:KIR131104 KSM131096:KSN131104 LCI131096:LCJ131104 LME131096:LMF131104 LWA131096:LWB131104 MFW131096:MFX131104 MPS131096:MPT131104 MZO131096:MZP131104 NJK131096:NJL131104 NTG131096:NTH131104 ODC131096:ODD131104 OMY131096:OMZ131104 OWU131096:OWV131104 PGQ131096:PGR131104 PQM131096:PQN131104 QAI131096:QAJ131104 QKE131096:QKF131104 QUA131096:QUB131104 RDW131096:RDX131104 RNS131096:RNT131104 RXO131096:RXP131104 SHK131096:SHL131104 SRG131096:SRH131104 TBC131096:TBD131104 TKY131096:TKZ131104 TUU131096:TUV131104 UEQ131096:UER131104 UOM131096:UON131104 UYI131096:UYJ131104 VIE131096:VIF131104 VSA131096:VSB131104 WBW131096:WBX131104 WLS131096:WLT131104 WVO131096:WVP131104 G720920:H720928 JC720920:JD720928 SY720920:SZ720928 ACU720920:ACV720928 AMQ720920:AMR720928 AWM720920:AWN720928 BGI720920:BGJ720928 BQE720920:BQF720928 CAA720920:CAB720928 CJW720920:CJX720928 CTS720920:CTT720928 DDO720920:DDP720928 DNK720920:DNL720928 DXG720920:DXH720928 EHC720920:EHD720928 EQY720920:EQZ720928 FAU720920:FAV720928 FKQ720920:FKR720928 FUM720920:FUN720928 GEI720920:GEJ720928 GOE720920:GOF720928 GYA720920:GYB720928 HHW720920:HHX720928 HRS720920:HRT720928 IBO720920:IBP720928 ILK720920:ILL720928 IVG720920:IVH720928 JFC720920:JFD720928 JOY720920:JOZ720928 JYU720920:JYV720928 KIQ720920:KIR720928 KSM720920:KSN720928 LCI720920:LCJ720928 LME720920:LMF720928 LWA720920:LWB720928 MFW720920:MFX720928 MPS720920:MPT720928 MZO720920:MZP720928 NJK720920:NJL720928 NTG720920:NTH720928 ODC720920:ODD720928 OMY720920:OMZ720928 OWU720920:OWV720928 PGQ720920:PGR720928 PQM720920:PQN720928 QAI720920:QAJ720928 QKE720920:QKF720928 QUA720920:QUB720928 RDW720920:RDX720928 RNS720920:RNT720928 RXO720920:RXP720928 SHK720920:SHL720928 SRG720920:SRH720928 TBC720920:TBD720928 TKY720920:TKZ720928 TUU720920:TUV720928 UEQ720920:UER720928 UOM720920:UON720928 UYI720920:UYJ720928 VIE720920:VIF720928 VSA720920:VSB720928 WBW720920:WBX720928 WLS720920:WLT720928 WVO720920:WVP720928 G196632:H196640 JC196632:JD196640 SY196632:SZ196640 ACU196632:ACV196640 AMQ196632:AMR196640 AWM196632:AWN196640 BGI196632:BGJ196640 BQE196632:BQF196640 CAA196632:CAB196640 CJW196632:CJX196640 CTS196632:CTT196640 DDO196632:DDP196640 DNK196632:DNL196640 DXG196632:DXH196640 EHC196632:EHD196640 EQY196632:EQZ196640 FAU196632:FAV196640 FKQ196632:FKR196640 FUM196632:FUN196640 GEI196632:GEJ196640 GOE196632:GOF196640 GYA196632:GYB196640 HHW196632:HHX196640 HRS196632:HRT196640 IBO196632:IBP196640 ILK196632:ILL196640 IVG196632:IVH196640 JFC196632:JFD196640 JOY196632:JOZ196640 JYU196632:JYV196640 KIQ196632:KIR196640 KSM196632:KSN196640 LCI196632:LCJ196640 LME196632:LMF196640 LWA196632:LWB196640 MFW196632:MFX196640 MPS196632:MPT196640 MZO196632:MZP196640 NJK196632:NJL196640 NTG196632:NTH196640 ODC196632:ODD196640 OMY196632:OMZ196640 OWU196632:OWV196640 PGQ196632:PGR196640 PQM196632:PQN196640 QAI196632:QAJ196640 QKE196632:QKF196640 QUA196632:QUB196640 RDW196632:RDX196640 RNS196632:RNT196640 RXO196632:RXP196640 SHK196632:SHL196640 SRG196632:SRH196640 TBC196632:TBD196640 TKY196632:TKZ196640 TUU196632:TUV196640 UEQ196632:UER196640 UOM196632:UON196640 UYI196632:UYJ196640 VIE196632:VIF196640 VSA196632:VSB196640 WBW196632:WBX196640 WLS196632:WLT196640 WVO196632:WVP196640 G786456:H786464 JC786456:JD786464 SY786456:SZ786464 ACU786456:ACV786464 AMQ786456:AMR786464 AWM786456:AWN786464 BGI786456:BGJ786464 BQE786456:BQF786464 CAA786456:CAB786464 CJW786456:CJX786464 CTS786456:CTT786464 DDO786456:DDP786464 DNK786456:DNL786464 DXG786456:DXH786464 EHC786456:EHD786464 EQY786456:EQZ786464 FAU786456:FAV786464 FKQ786456:FKR786464 FUM786456:FUN786464 GEI786456:GEJ786464 GOE786456:GOF786464 GYA786456:GYB786464 HHW786456:HHX786464 HRS786456:HRT786464 IBO786456:IBP786464 ILK786456:ILL786464 IVG786456:IVH786464 JFC786456:JFD786464 JOY786456:JOZ786464 JYU786456:JYV786464 KIQ786456:KIR786464 KSM786456:KSN786464 LCI786456:LCJ786464 LME786456:LMF786464 LWA786456:LWB786464 MFW786456:MFX786464 MPS786456:MPT786464 MZO786456:MZP786464 NJK786456:NJL786464 NTG786456:NTH786464 ODC786456:ODD786464 OMY786456:OMZ786464 OWU786456:OWV786464 PGQ786456:PGR786464 PQM786456:PQN786464 QAI786456:QAJ786464 QKE786456:QKF786464 QUA786456:QUB786464 RDW786456:RDX786464 RNS786456:RNT786464 RXO786456:RXP786464 SHK786456:SHL786464 SRG786456:SRH786464 TBC786456:TBD786464 TKY786456:TKZ786464 TUU786456:TUV786464 UEQ786456:UER786464 UOM786456:UON786464 UYI786456:UYJ786464 VIE786456:VIF786464 VSA786456:VSB786464 WBW786456:WBX786464 WLS786456:WLT786464 WVO786456:WVP786464 G262168:H262176 JC262168:JD262176 SY262168:SZ262176 ACU262168:ACV262176 AMQ262168:AMR262176 AWM262168:AWN262176 BGI262168:BGJ262176 BQE262168:BQF262176 CAA262168:CAB262176 CJW262168:CJX262176 CTS262168:CTT262176 DDO262168:DDP262176 DNK262168:DNL262176 DXG262168:DXH262176 EHC262168:EHD262176 EQY262168:EQZ262176 FAU262168:FAV262176 FKQ262168:FKR262176 FUM262168:FUN262176 GEI262168:GEJ262176 GOE262168:GOF262176 GYA262168:GYB262176 HHW262168:HHX262176 HRS262168:HRT262176 IBO262168:IBP262176 ILK262168:ILL262176 IVG262168:IVH262176 JFC262168:JFD262176 JOY262168:JOZ262176 JYU262168:JYV262176 KIQ262168:KIR262176 KSM262168:KSN262176 LCI262168:LCJ262176 LME262168:LMF262176 LWA262168:LWB262176 MFW262168:MFX262176 MPS262168:MPT262176 MZO262168:MZP262176 NJK262168:NJL262176 NTG262168:NTH262176 ODC262168:ODD262176 OMY262168:OMZ262176 OWU262168:OWV262176 PGQ262168:PGR262176 PQM262168:PQN262176 QAI262168:QAJ262176 QKE262168:QKF262176 QUA262168:QUB262176 RDW262168:RDX262176 RNS262168:RNT262176 RXO262168:RXP262176 SHK262168:SHL262176 SRG262168:SRH262176 TBC262168:TBD262176 TKY262168:TKZ262176 TUU262168:TUV262176 UEQ262168:UER262176 UOM262168:UON262176 UYI262168:UYJ262176 VIE262168:VIF262176 VSA262168:VSB262176 WBW262168:WBX262176 WLS262168:WLT262176 WVO262168:WVP262176 G851992:H852000 JC851992:JD852000 SY851992:SZ852000 ACU851992:ACV852000 AMQ851992:AMR852000 AWM851992:AWN852000 BGI851992:BGJ852000 BQE851992:BQF852000 CAA851992:CAB852000 CJW851992:CJX852000 CTS851992:CTT852000 DDO851992:DDP852000 DNK851992:DNL852000 DXG851992:DXH852000 EHC851992:EHD852000 EQY851992:EQZ852000 FAU851992:FAV852000 FKQ851992:FKR852000 FUM851992:FUN852000 GEI851992:GEJ852000 GOE851992:GOF852000 GYA851992:GYB852000 HHW851992:HHX852000 HRS851992:HRT852000 IBO851992:IBP852000 ILK851992:ILL852000 IVG851992:IVH852000 JFC851992:JFD852000 JOY851992:JOZ852000 JYU851992:JYV852000 KIQ851992:KIR852000 KSM851992:KSN852000 LCI851992:LCJ852000 LME851992:LMF852000 LWA851992:LWB852000 MFW851992:MFX852000 MPS851992:MPT852000 MZO851992:MZP852000 NJK851992:NJL852000 NTG851992:NTH852000 ODC851992:ODD852000 OMY851992:OMZ852000 OWU851992:OWV852000 PGQ851992:PGR852000 PQM851992:PQN852000 QAI851992:QAJ852000 QKE851992:QKF852000 QUA851992:QUB852000 RDW851992:RDX852000 RNS851992:RNT852000 RXO851992:RXP852000 SHK851992:SHL852000 SRG851992:SRH852000 TBC851992:TBD852000 TKY851992:TKZ852000 TUU851992:TUV852000 UEQ851992:UER852000 UOM851992:UON852000 UYI851992:UYJ852000 VIE851992:VIF852000 VSA851992:VSB852000 WBW851992:WBX852000 WLS851992:WLT852000 WVO851992:WVP852000 G327704:H327712 JC327704:JD327712 SY327704:SZ327712 ACU327704:ACV327712 AMQ327704:AMR327712 AWM327704:AWN327712 BGI327704:BGJ327712 BQE327704:BQF327712 CAA327704:CAB327712 CJW327704:CJX327712 CTS327704:CTT327712 DDO327704:DDP327712 DNK327704:DNL327712 DXG327704:DXH327712 EHC327704:EHD327712 EQY327704:EQZ327712 FAU327704:FAV327712 FKQ327704:FKR327712 FUM327704:FUN327712 GEI327704:GEJ327712 GOE327704:GOF327712 GYA327704:GYB327712 HHW327704:HHX327712 HRS327704:HRT327712 IBO327704:IBP327712 ILK327704:ILL327712 IVG327704:IVH327712 JFC327704:JFD327712 JOY327704:JOZ327712 JYU327704:JYV327712 KIQ327704:KIR327712 KSM327704:KSN327712 LCI327704:LCJ327712 LME327704:LMF327712 LWA327704:LWB327712 MFW327704:MFX327712 MPS327704:MPT327712 MZO327704:MZP327712 NJK327704:NJL327712 NTG327704:NTH327712 ODC327704:ODD327712 OMY327704:OMZ327712 OWU327704:OWV327712 PGQ327704:PGR327712 PQM327704:PQN327712 QAI327704:QAJ327712 QKE327704:QKF327712 QUA327704:QUB327712 RDW327704:RDX327712 RNS327704:RNT327712 RXO327704:RXP327712 SHK327704:SHL327712 SRG327704:SRH327712 TBC327704:TBD327712 TKY327704:TKZ327712 TUU327704:TUV327712 UEQ327704:UER327712 UOM327704:UON327712 UYI327704:UYJ327712 VIE327704:VIF327712 VSA327704:VSB327712 WBW327704:WBX327712 WLS327704:WLT327712 WVO327704:WVP327712 G917528:H917536 JC917528:JD917536 SY917528:SZ917536 ACU917528:ACV917536 AMQ917528:AMR917536 AWM917528:AWN917536 BGI917528:BGJ917536 BQE917528:BQF917536 CAA917528:CAB917536 CJW917528:CJX917536 CTS917528:CTT917536 DDO917528:DDP917536 DNK917528:DNL917536 DXG917528:DXH917536 EHC917528:EHD917536 EQY917528:EQZ917536 FAU917528:FAV917536 FKQ917528:FKR917536 FUM917528:FUN917536 GEI917528:GEJ917536 GOE917528:GOF917536 GYA917528:GYB917536 HHW917528:HHX917536 HRS917528:HRT917536 IBO917528:IBP917536 ILK917528:ILL917536 IVG917528:IVH917536 JFC917528:JFD917536 JOY917528:JOZ917536 JYU917528:JYV917536 KIQ917528:KIR917536 KSM917528:KSN917536 LCI917528:LCJ917536 LME917528:LMF917536 LWA917528:LWB917536 MFW917528:MFX917536 MPS917528:MPT917536 MZO917528:MZP917536 NJK917528:NJL917536 NTG917528:NTH917536 ODC917528:ODD917536 OMY917528:OMZ917536 OWU917528:OWV917536 PGQ917528:PGR917536 PQM917528:PQN917536 QAI917528:QAJ917536 QKE917528:QKF917536 QUA917528:QUB917536 RDW917528:RDX917536 RNS917528:RNT917536 RXO917528:RXP917536 SHK917528:SHL917536 SRG917528:SRH917536 TBC917528:TBD917536 TKY917528:TKZ917536 TUU917528:TUV917536 UEQ917528:UER917536 UOM917528:UON917536 UYI917528:UYJ917536 VIE917528:VIF917536 VSA917528:VSB917536 WBW917528:WBX917536 WLS917528:WLT917536 WVO917528:WVP917536 G393240:H393248 JC393240:JD393248 SY393240:SZ393248 ACU393240:ACV393248 AMQ393240:AMR393248 AWM393240:AWN393248 BGI393240:BGJ393248 BQE393240:BQF393248 CAA393240:CAB393248 CJW393240:CJX393248 CTS393240:CTT393248 DDO393240:DDP393248 DNK393240:DNL393248 DXG393240:DXH393248 EHC393240:EHD393248 EQY393240:EQZ393248 FAU393240:FAV393248 FKQ393240:FKR393248 FUM393240:FUN393248 GEI393240:GEJ393248 GOE393240:GOF393248 GYA393240:GYB393248 HHW393240:HHX393248 HRS393240:HRT393248 IBO393240:IBP393248 ILK393240:ILL393248 IVG393240:IVH393248 JFC393240:JFD393248 JOY393240:JOZ393248 JYU393240:JYV393248 KIQ393240:KIR393248 KSM393240:KSN393248 LCI393240:LCJ393248 LME393240:LMF393248 LWA393240:LWB393248 MFW393240:MFX393248 MPS393240:MPT393248 MZO393240:MZP393248 NJK393240:NJL393248 NTG393240:NTH393248 ODC393240:ODD393248 OMY393240:OMZ393248 OWU393240:OWV393248 PGQ393240:PGR393248 PQM393240:PQN393248 QAI393240:QAJ393248 QKE393240:QKF393248 QUA393240:QUB393248 RDW393240:RDX393248 RNS393240:RNT393248 RXO393240:RXP393248 SHK393240:SHL393248 SRG393240:SRH393248 TBC393240:TBD393248 TKY393240:TKZ393248 TUU393240:TUV393248 UEQ393240:UER393248 UOM393240:UON393248 UYI393240:UYJ393248 VIE393240:VIF393248 VSA393240:VSB393248 WBW393240:WBX393248 WLS393240:WLT393248 WVO393240:WVP393248 G983064:H983072 JC983064:JD983072 SY983064:SZ983072 ACU983064:ACV983072 AMQ983064:AMR983072 AWM983064:AWN983072 BGI983064:BGJ983072 BQE983064:BQF983072 CAA983064:CAB983072 CJW983064:CJX983072 CTS983064:CTT983072 DDO983064:DDP983072 DNK983064:DNL983072 DXG983064:DXH983072 EHC983064:EHD983072 EQY983064:EQZ983072 FAU983064:FAV983072 FKQ983064:FKR983072 FUM983064:FUN983072 GEI983064:GEJ983072 GOE983064:GOF983072 GYA983064:GYB983072 HHW983064:HHX983072 HRS983064:HRT983072 IBO983064:IBP983072 ILK983064:ILL983072 IVG983064:IVH983072 JFC983064:JFD983072 JOY983064:JOZ983072 JYU983064:JYV983072 KIQ983064:KIR983072 KSM983064:KSN983072 LCI983064:LCJ983072 LME983064:LMF983072 LWA983064:LWB983072 MFW983064:MFX983072 MPS983064:MPT983072 MZO983064:MZP983072 NJK983064:NJL983072 NTG983064:NTH983072 ODC983064:ODD983072 OMY983064:OMZ983072 OWU983064:OWV983072 PGQ983064:PGR983072 PQM983064:PQN983072 QAI983064:QAJ983072 QKE983064:QKF983072 QUA983064:QUB983072 RDW983064:RDX983072 RNS983064:RNT983072 RXO983064:RXP983072 SHK983064:SHL983072 SRG983064:SRH983072 TBC983064:TBD983072 TKY983064:TKZ983072 TUU983064:TUV983072 UEQ983064:UER983072 UOM983064:UON983072 UYI983064:UYJ983072 VIE983064:VIF983072 VSA983064:VSB983072 WBW983064:WBX983072 WLS983064:WLT983072 WVO983064:WVP983072 G458776:H458784 JC458776:JD458784 SY458776:SZ458784 ACU458776:ACV458784 AMQ458776:AMR458784 AWM458776:AWN458784 BGI458776:BGJ458784 BQE458776:BQF458784 CAA458776:CAB458784 CJW458776:CJX458784 CTS458776:CTT458784 DDO458776:DDP458784 DNK458776:DNL458784 DXG458776:DXH458784 EHC458776:EHD458784 EQY458776:EQZ458784 FAU458776:FAV458784 FKQ458776:FKR458784 FUM458776:FUN458784 GEI458776:GEJ458784 GOE458776:GOF458784 GYA458776:GYB458784 HHW458776:HHX458784 HRS458776:HRT458784 IBO458776:IBP458784 ILK458776:ILL458784 IVG458776:IVH458784 JFC458776:JFD458784 JOY458776:JOZ458784 JYU458776:JYV458784 KIQ458776:KIR458784 KSM458776:KSN458784 LCI458776:LCJ458784 LME458776:LMF458784 LWA458776:LWB458784 MFW458776:MFX458784 MPS458776:MPT458784 MZO458776:MZP458784 NJK458776:NJL458784 NTG458776:NTH458784 ODC458776:ODD458784 OMY458776:OMZ458784 OWU458776:OWV458784 PGQ458776:PGR458784 PQM458776:PQN458784 QAI458776:QAJ458784 QKE458776:QKF458784 QUA458776:QUB458784 RDW458776:RDX458784 RNS458776:RNT458784 RXO458776:RXP458784 SHK458776:SHL458784 SRG458776:SRH458784 TBC458776:TBD458784 TKY458776:TKZ458784 TUU458776:TUV458784 UEQ458776:UER458784 UOM458776:UON458784 UYI458776:UYJ458784 VIE458776:VIF458784 VSA458776:VSB458784 WBW458776:WBX458784 WLS458776:WLT458784 WVO458776:WVP458784 G524312:H524320 JC524312:JD524320 SY524312:SZ524320 ACU524312:ACV524320 AMQ524312:AMR524320 AWM524312:AWN524320 BGI524312:BGJ524320 BQE524312:BQF524320 CAA524312:CAB524320 CJW524312:CJX524320 CTS524312:CTT524320 DDO524312:DDP524320 DNK524312:DNL524320 DXG524312:DXH524320 EHC524312:EHD524320 EQY524312:EQZ524320 FAU524312:FAV524320 FKQ524312:FKR524320 FUM524312:FUN524320 GEI524312:GEJ524320 GOE524312:GOF524320 GYA524312:GYB524320 HHW524312:HHX524320 HRS524312:HRT524320 IBO524312:IBP524320 ILK524312:ILL524320 IVG524312:IVH524320 JFC524312:JFD524320 JOY524312:JOZ524320 JYU524312:JYV524320 KIQ524312:KIR524320 KSM524312:KSN524320 LCI524312:LCJ524320 LME524312:LMF524320 LWA524312:LWB524320 MFW524312:MFX524320 MPS524312:MPT524320 MZO524312:MZP524320 NJK524312:NJL524320 NTG524312:NTH524320 ODC524312:ODD524320 OMY524312:OMZ524320 OWU524312:OWV524320 PGQ524312:PGR524320 PQM524312:PQN524320 QAI524312:QAJ524320 QKE524312:QKF524320 QUA524312:QUB524320 RDW524312:RDX524320 RNS524312:RNT524320 RXO524312:RXP524320 SHK524312:SHL524320 SRG524312:SRH524320 TBC524312:TBD524320 TKY524312:TKZ524320 TUU524312:TUV524320 UEQ524312:UER524320 UOM524312:UON524320 UYI524312:UYJ524320 VIE524312:VIF524320 VSA524312:VSB524320 WBW524312:WBX524320 WLS524312:WLT524320 WVO524312:WVP524320 G10:H13 JC10:JD13 SY10:SZ13 ACU10:ACV13 AMQ10:AMR13 AWM10:AWN13 BGI10:BGJ13 BQE10:BQF13 CAA10:CAB13 CJW10:CJX13 CTS10:CTT13 DDO10:DDP13 DNK10:DNL13 DXG10:DXH13 EHC10:EHD13 EQY10:EQZ13 FAU10:FAV13 FKQ10:FKR13 FUM10:FUN13 GEI10:GEJ13 GOE10:GOF13 GYA10:GYB13 HHW10:HHX13 HRS10:HRT13 IBO10:IBP13 ILK10:ILL13 IVG10:IVH13 JFC10:JFD13 JOY10:JOZ13 JYU10:JYV13 KIQ10:KIR13 KSM10:KSN13 LCI10:LCJ13 LME10:LMF13 LWA10:LWB13 MFW10:MFX13 MPS10:MPT13 MZO10:MZP13 NJK10:NJL13 NTG10:NTH13 ODC10:ODD13 OMY10:OMZ13 OWU10:OWV13 PGQ10:PGR13 PQM10:PQN13 QAI10:QAJ13 QKE10:QKF13 QUA10:QUB13 RDW10:RDX13 RNS10:RNT13 RXO10:RXP13 SHK10:SHL13 SRG10:SRH13 TBC10:TBD13 TKY10:TKZ13 TUU10:TUV13 UEQ10:UER13 UOM10:UON13 UYI10:UYJ13 VIE10:VIF13 VSA10:VSB13 WBW10:WBX13 WLS10:WLT13 WVO10:WVP13 G65546:H65549 JC65546:JD65549 SY65546:SZ65549 ACU65546:ACV65549 AMQ65546:AMR65549 AWM65546:AWN65549 BGI65546:BGJ65549 BQE65546:BQF65549 CAA65546:CAB65549 CJW65546:CJX65549 CTS65546:CTT65549 DDO65546:DDP65549 DNK65546:DNL65549 DXG65546:DXH65549 EHC65546:EHD65549 EQY65546:EQZ65549 FAU65546:FAV65549 FKQ65546:FKR65549 FUM65546:FUN65549 GEI65546:GEJ65549 GOE65546:GOF65549 GYA65546:GYB65549 HHW65546:HHX65549 HRS65546:HRT65549 IBO65546:IBP65549 ILK65546:ILL65549 IVG65546:IVH65549 JFC65546:JFD65549 JOY65546:JOZ65549 JYU65546:JYV65549 KIQ65546:KIR65549 KSM65546:KSN65549 LCI65546:LCJ65549 LME65546:LMF65549 LWA65546:LWB65549 MFW65546:MFX65549 MPS65546:MPT65549 MZO65546:MZP65549 NJK65546:NJL65549 NTG65546:NTH65549 ODC65546:ODD65549 OMY65546:OMZ65549 OWU65546:OWV65549 PGQ65546:PGR65549 PQM65546:PQN65549 QAI65546:QAJ65549 QKE65546:QKF65549 QUA65546:QUB65549 RDW65546:RDX65549 RNS65546:RNT65549 RXO65546:RXP65549 SHK65546:SHL65549 SRG65546:SRH65549 TBC65546:TBD65549 TKY65546:TKZ65549 TUU65546:TUV65549 UEQ65546:UER65549 UOM65546:UON65549 UYI65546:UYJ65549 VIE65546:VIF65549 VSA65546:VSB65549 WBW65546:WBX65549 WLS65546:WLT65549 WVO65546:WVP65549 G131082:H131085 JC131082:JD131085 SY131082:SZ131085 ACU131082:ACV131085 AMQ131082:AMR131085 AWM131082:AWN131085 BGI131082:BGJ131085 BQE131082:BQF131085 CAA131082:CAB131085 CJW131082:CJX131085 CTS131082:CTT131085 DDO131082:DDP131085 DNK131082:DNL131085 DXG131082:DXH131085 EHC131082:EHD131085 EQY131082:EQZ131085 FAU131082:FAV131085 FKQ131082:FKR131085 FUM131082:FUN131085 GEI131082:GEJ131085 GOE131082:GOF131085 GYA131082:GYB131085 HHW131082:HHX131085 HRS131082:HRT131085 IBO131082:IBP131085 ILK131082:ILL131085 IVG131082:IVH131085 JFC131082:JFD131085 JOY131082:JOZ131085 JYU131082:JYV131085 KIQ131082:KIR131085 KSM131082:KSN131085 LCI131082:LCJ131085 LME131082:LMF131085 LWA131082:LWB131085 MFW131082:MFX131085 MPS131082:MPT131085 MZO131082:MZP131085 NJK131082:NJL131085 NTG131082:NTH131085 ODC131082:ODD131085 OMY131082:OMZ131085 OWU131082:OWV131085 PGQ131082:PGR131085 PQM131082:PQN131085 QAI131082:QAJ131085 QKE131082:QKF131085 QUA131082:QUB131085 RDW131082:RDX131085 RNS131082:RNT131085 RXO131082:RXP131085 SHK131082:SHL131085 SRG131082:SRH131085 TBC131082:TBD131085 TKY131082:TKZ131085 TUU131082:TUV131085 UEQ131082:UER131085 UOM131082:UON131085 UYI131082:UYJ131085 VIE131082:VIF131085 VSA131082:VSB131085 WBW131082:WBX131085 WLS131082:WLT131085 WVO131082:WVP131085 G196618:H196621 JC196618:JD196621 SY196618:SZ196621 ACU196618:ACV196621 AMQ196618:AMR196621 AWM196618:AWN196621 BGI196618:BGJ196621 BQE196618:BQF196621 CAA196618:CAB196621 CJW196618:CJX196621 CTS196618:CTT196621 DDO196618:DDP196621 DNK196618:DNL196621 DXG196618:DXH196621 EHC196618:EHD196621 EQY196618:EQZ196621 FAU196618:FAV196621 FKQ196618:FKR196621 FUM196618:FUN196621 GEI196618:GEJ196621 GOE196618:GOF196621 GYA196618:GYB196621 HHW196618:HHX196621 HRS196618:HRT196621 IBO196618:IBP196621 ILK196618:ILL196621 IVG196618:IVH196621 JFC196618:JFD196621 JOY196618:JOZ196621 JYU196618:JYV196621 KIQ196618:KIR196621 KSM196618:KSN196621 LCI196618:LCJ196621 LME196618:LMF196621 LWA196618:LWB196621 MFW196618:MFX196621 MPS196618:MPT196621 MZO196618:MZP196621 NJK196618:NJL196621 NTG196618:NTH196621 ODC196618:ODD196621 OMY196618:OMZ196621 OWU196618:OWV196621 PGQ196618:PGR196621 PQM196618:PQN196621 QAI196618:QAJ196621 QKE196618:QKF196621 QUA196618:QUB196621 RDW196618:RDX196621 RNS196618:RNT196621 RXO196618:RXP196621 SHK196618:SHL196621 SRG196618:SRH196621 TBC196618:TBD196621 TKY196618:TKZ196621 TUU196618:TUV196621 UEQ196618:UER196621 UOM196618:UON196621 UYI196618:UYJ196621 VIE196618:VIF196621 VSA196618:VSB196621 WBW196618:WBX196621 WLS196618:WLT196621 WVO196618:WVP196621 G262154:H262157 JC262154:JD262157 SY262154:SZ262157 ACU262154:ACV262157 AMQ262154:AMR262157 AWM262154:AWN262157 BGI262154:BGJ262157 BQE262154:BQF262157 CAA262154:CAB262157 CJW262154:CJX262157 CTS262154:CTT262157 DDO262154:DDP262157 DNK262154:DNL262157 DXG262154:DXH262157 EHC262154:EHD262157 EQY262154:EQZ262157 FAU262154:FAV262157 FKQ262154:FKR262157 FUM262154:FUN262157 GEI262154:GEJ262157 GOE262154:GOF262157 GYA262154:GYB262157 HHW262154:HHX262157 HRS262154:HRT262157 IBO262154:IBP262157 ILK262154:ILL262157 IVG262154:IVH262157 JFC262154:JFD262157 JOY262154:JOZ262157 JYU262154:JYV262157 KIQ262154:KIR262157 KSM262154:KSN262157 LCI262154:LCJ262157 LME262154:LMF262157 LWA262154:LWB262157 MFW262154:MFX262157 MPS262154:MPT262157 MZO262154:MZP262157 NJK262154:NJL262157 NTG262154:NTH262157 ODC262154:ODD262157 OMY262154:OMZ262157 OWU262154:OWV262157 PGQ262154:PGR262157 PQM262154:PQN262157 QAI262154:QAJ262157 QKE262154:QKF262157 QUA262154:QUB262157 RDW262154:RDX262157 RNS262154:RNT262157 RXO262154:RXP262157 SHK262154:SHL262157 SRG262154:SRH262157 TBC262154:TBD262157 TKY262154:TKZ262157 TUU262154:TUV262157 UEQ262154:UER262157 UOM262154:UON262157 UYI262154:UYJ262157 VIE262154:VIF262157 VSA262154:VSB262157 WBW262154:WBX262157 WLS262154:WLT262157 WVO262154:WVP262157 G327690:H327693 JC327690:JD327693 SY327690:SZ327693 ACU327690:ACV327693 AMQ327690:AMR327693 AWM327690:AWN327693 BGI327690:BGJ327693 BQE327690:BQF327693 CAA327690:CAB327693 CJW327690:CJX327693 CTS327690:CTT327693 DDO327690:DDP327693 DNK327690:DNL327693 DXG327690:DXH327693 EHC327690:EHD327693 EQY327690:EQZ327693 FAU327690:FAV327693 FKQ327690:FKR327693 FUM327690:FUN327693 GEI327690:GEJ327693 GOE327690:GOF327693 GYA327690:GYB327693 HHW327690:HHX327693 HRS327690:HRT327693 IBO327690:IBP327693 ILK327690:ILL327693 IVG327690:IVH327693 JFC327690:JFD327693 JOY327690:JOZ327693 JYU327690:JYV327693 KIQ327690:KIR327693 KSM327690:KSN327693 LCI327690:LCJ327693 LME327690:LMF327693 LWA327690:LWB327693 MFW327690:MFX327693 MPS327690:MPT327693 MZO327690:MZP327693 NJK327690:NJL327693 NTG327690:NTH327693 ODC327690:ODD327693 OMY327690:OMZ327693 OWU327690:OWV327693 PGQ327690:PGR327693 PQM327690:PQN327693 QAI327690:QAJ327693 QKE327690:QKF327693 QUA327690:QUB327693 RDW327690:RDX327693 RNS327690:RNT327693 RXO327690:RXP327693 SHK327690:SHL327693 SRG327690:SRH327693 TBC327690:TBD327693 TKY327690:TKZ327693 TUU327690:TUV327693 UEQ327690:UER327693 UOM327690:UON327693 UYI327690:UYJ327693 VIE327690:VIF327693 VSA327690:VSB327693 WBW327690:WBX327693 WLS327690:WLT327693 WVO327690:WVP327693 G393226:H393229 JC393226:JD393229 SY393226:SZ393229 ACU393226:ACV393229 AMQ393226:AMR393229 AWM393226:AWN393229 BGI393226:BGJ393229 BQE393226:BQF393229 CAA393226:CAB393229 CJW393226:CJX393229 CTS393226:CTT393229 DDO393226:DDP393229 DNK393226:DNL393229 DXG393226:DXH393229 EHC393226:EHD393229 EQY393226:EQZ393229 FAU393226:FAV393229 FKQ393226:FKR393229 FUM393226:FUN393229 GEI393226:GEJ393229 GOE393226:GOF393229 GYA393226:GYB393229 HHW393226:HHX393229 HRS393226:HRT393229 IBO393226:IBP393229 ILK393226:ILL393229 IVG393226:IVH393229 JFC393226:JFD393229 JOY393226:JOZ393229 JYU393226:JYV393229 KIQ393226:KIR393229 KSM393226:KSN393229 LCI393226:LCJ393229 LME393226:LMF393229 LWA393226:LWB393229 MFW393226:MFX393229 MPS393226:MPT393229 MZO393226:MZP393229 NJK393226:NJL393229 NTG393226:NTH393229 ODC393226:ODD393229 OMY393226:OMZ393229 OWU393226:OWV393229 PGQ393226:PGR393229 PQM393226:PQN393229 QAI393226:QAJ393229 QKE393226:QKF393229 QUA393226:QUB393229 RDW393226:RDX393229 RNS393226:RNT393229 RXO393226:RXP393229 SHK393226:SHL393229 SRG393226:SRH393229 TBC393226:TBD393229 TKY393226:TKZ393229 TUU393226:TUV393229 UEQ393226:UER393229 UOM393226:UON393229 UYI393226:UYJ393229 VIE393226:VIF393229 VSA393226:VSB393229 WBW393226:WBX393229 WLS393226:WLT393229 WVO393226:WVP393229 G458762:H458765 JC458762:JD458765 SY458762:SZ458765 ACU458762:ACV458765 AMQ458762:AMR458765 AWM458762:AWN458765 BGI458762:BGJ458765 BQE458762:BQF458765 CAA458762:CAB458765 CJW458762:CJX458765 CTS458762:CTT458765 DDO458762:DDP458765 DNK458762:DNL458765 DXG458762:DXH458765 EHC458762:EHD458765 EQY458762:EQZ458765 FAU458762:FAV458765 FKQ458762:FKR458765 FUM458762:FUN458765 GEI458762:GEJ458765 GOE458762:GOF458765 GYA458762:GYB458765 HHW458762:HHX458765 HRS458762:HRT458765 IBO458762:IBP458765 ILK458762:ILL458765 IVG458762:IVH458765 JFC458762:JFD458765 JOY458762:JOZ458765 JYU458762:JYV458765 KIQ458762:KIR458765 KSM458762:KSN458765 LCI458762:LCJ458765 LME458762:LMF458765 LWA458762:LWB458765 MFW458762:MFX458765 MPS458762:MPT458765 MZO458762:MZP458765 NJK458762:NJL458765 NTG458762:NTH458765 ODC458762:ODD458765 OMY458762:OMZ458765 OWU458762:OWV458765 PGQ458762:PGR458765 PQM458762:PQN458765 QAI458762:QAJ458765 QKE458762:QKF458765 QUA458762:QUB458765 RDW458762:RDX458765 RNS458762:RNT458765 RXO458762:RXP458765 SHK458762:SHL458765 SRG458762:SRH458765 TBC458762:TBD458765 TKY458762:TKZ458765 TUU458762:TUV458765 UEQ458762:UER458765 UOM458762:UON458765 UYI458762:UYJ458765 VIE458762:VIF458765 VSA458762:VSB458765 WBW458762:WBX458765 WLS458762:WLT458765 WVO458762:WVP458765 G524298:H524301 JC524298:JD524301 SY524298:SZ524301 ACU524298:ACV524301 AMQ524298:AMR524301 AWM524298:AWN524301 BGI524298:BGJ524301 BQE524298:BQF524301 CAA524298:CAB524301 CJW524298:CJX524301 CTS524298:CTT524301 DDO524298:DDP524301 DNK524298:DNL524301 DXG524298:DXH524301 EHC524298:EHD524301 EQY524298:EQZ524301 FAU524298:FAV524301 FKQ524298:FKR524301 FUM524298:FUN524301 GEI524298:GEJ524301 GOE524298:GOF524301 GYA524298:GYB524301 HHW524298:HHX524301 HRS524298:HRT524301 IBO524298:IBP524301 ILK524298:ILL524301 IVG524298:IVH524301 JFC524298:JFD524301 JOY524298:JOZ524301 JYU524298:JYV524301 KIQ524298:KIR524301 KSM524298:KSN524301 LCI524298:LCJ524301 LME524298:LMF524301 LWA524298:LWB524301 MFW524298:MFX524301 MPS524298:MPT524301 MZO524298:MZP524301 NJK524298:NJL524301 NTG524298:NTH524301 ODC524298:ODD524301 OMY524298:OMZ524301 OWU524298:OWV524301 PGQ524298:PGR524301 PQM524298:PQN524301 QAI524298:QAJ524301 QKE524298:QKF524301 QUA524298:QUB524301 RDW524298:RDX524301 RNS524298:RNT524301 RXO524298:RXP524301 SHK524298:SHL524301 SRG524298:SRH524301 TBC524298:TBD524301 TKY524298:TKZ524301 TUU524298:TUV524301 UEQ524298:UER524301 UOM524298:UON524301 UYI524298:UYJ524301 VIE524298:VIF524301 VSA524298:VSB524301 WBW524298:WBX524301 WLS524298:WLT524301 WVO524298:WVP524301 G589834:H589837 JC589834:JD589837 SY589834:SZ589837 ACU589834:ACV589837 AMQ589834:AMR589837 AWM589834:AWN589837 BGI589834:BGJ589837 BQE589834:BQF589837 CAA589834:CAB589837 CJW589834:CJX589837 CTS589834:CTT589837 DDO589834:DDP589837 DNK589834:DNL589837 DXG589834:DXH589837 EHC589834:EHD589837 EQY589834:EQZ589837 FAU589834:FAV589837 FKQ589834:FKR589837 FUM589834:FUN589837 GEI589834:GEJ589837 GOE589834:GOF589837 GYA589834:GYB589837 HHW589834:HHX589837 HRS589834:HRT589837 IBO589834:IBP589837 ILK589834:ILL589837 IVG589834:IVH589837 JFC589834:JFD589837 JOY589834:JOZ589837 JYU589834:JYV589837 KIQ589834:KIR589837 KSM589834:KSN589837 LCI589834:LCJ589837 LME589834:LMF589837 LWA589834:LWB589837 MFW589834:MFX589837 MPS589834:MPT589837 MZO589834:MZP589837 NJK589834:NJL589837 NTG589834:NTH589837 ODC589834:ODD589837 OMY589834:OMZ589837 OWU589834:OWV589837 PGQ589834:PGR589837 PQM589834:PQN589837 QAI589834:QAJ589837 QKE589834:QKF589837 QUA589834:QUB589837 RDW589834:RDX589837 RNS589834:RNT589837 RXO589834:RXP589837 SHK589834:SHL589837 SRG589834:SRH589837 TBC589834:TBD589837 TKY589834:TKZ589837 TUU589834:TUV589837 UEQ589834:UER589837 UOM589834:UON589837 UYI589834:UYJ589837 VIE589834:VIF589837 VSA589834:VSB589837 WBW589834:WBX589837 WLS589834:WLT589837 WVO589834:WVP589837 G655370:H655373 JC655370:JD655373 SY655370:SZ655373 ACU655370:ACV655373 AMQ655370:AMR655373 AWM655370:AWN655373 BGI655370:BGJ655373 BQE655370:BQF655373 CAA655370:CAB655373 CJW655370:CJX655373 CTS655370:CTT655373 DDO655370:DDP655373 DNK655370:DNL655373 DXG655370:DXH655373 EHC655370:EHD655373 EQY655370:EQZ655373 FAU655370:FAV655373 FKQ655370:FKR655373 FUM655370:FUN655373 GEI655370:GEJ655373 GOE655370:GOF655373 GYA655370:GYB655373 HHW655370:HHX655373 HRS655370:HRT655373 IBO655370:IBP655373 ILK655370:ILL655373 IVG655370:IVH655373 JFC655370:JFD655373 JOY655370:JOZ655373 JYU655370:JYV655373 KIQ655370:KIR655373 KSM655370:KSN655373 LCI655370:LCJ655373 LME655370:LMF655373 LWA655370:LWB655373 MFW655370:MFX655373 MPS655370:MPT655373 MZO655370:MZP655373 NJK655370:NJL655373 NTG655370:NTH655373 ODC655370:ODD655373 OMY655370:OMZ655373 OWU655370:OWV655373 PGQ655370:PGR655373 PQM655370:PQN655373 QAI655370:QAJ655373 QKE655370:QKF655373 QUA655370:QUB655373 RDW655370:RDX655373 RNS655370:RNT655373 RXO655370:RXP655373 SHK655370:SHL655373 SRG655370:SRH655373 TBC655370:TBD655373 TKY655370:TKZ655373 TUU655370:TUV655373 UEQ655370:UER655373 UOM655370:UON655373 UYI655370:UYJ655373 VIE655370:VIF655373 VSA655370:VSB655373 WBW655370:WBX655373 WLS655370:WLT655373 WVO655370:WVP655373 G720906:H720909 JC720906:JD720909 SY720906:SZ720909 ACU720906:ACV720909 AMQ720906:AMR720909 AWM720906:AWN720909 BGI720906:BGJ720909 BQE720906:BQF720909 CAA720906:CAB720909 CJW720906:CJX720909 CTS720906:CTT720909 DDO720906:DDP720909 DNK720906:DNL720909 DXG720906:DXH720909 EHC720906:EHD720909 EQY720906:EQZ720909 FAU720906:FAV720909 FKQ720906:FKR720909 FUM720906:FUN720909 GEI720906:GEJ720909 GOE720906:GOF720909 GYA720906:GYB720909 HHW720906:HHX720909 HRS720906:HRT720909 IBO720906:IBP720909 ILK720906:ILL720909 IVG720906:IVH720909 JFC720906:JFD720909 JOY720906:JOZ720909 JYU720906:JYV720909 KIQ720906:KIR720909 KSM720906:KSN720909 LCI720906:LCJ720909 LME720906:LMF720909 LWA720906:LWB720909 MFW720906:MFX720909 MPS720906:MPT720909 MZO720906:MZP720909 NJK720906:NJL720909 NTG720906:NTH720909 ODC720906:ODD720909 OMY720906:OMZ720909 OWU720906:OWV720909 PGQ720906:PGR720909 PQM720906:PQN720909 QAI720906:QAJ720909 QKE720906:QKF720909 QUA720906:QUB720909 RDW720906:RDX720909 RNS720906:RNT720909 RXO720906:RXP720909 SHK720906:SHL720909 SRG720906:SRH720909 TBC720906:TBD720909 TKY720906:TKZ720909 TUU720906:TUV720909 UEQ720906:UER720909 UOM720906:UON720909 UYI720906:UYJ720909 VIE720906:VIF720909 VSA720906:VSB720909 WBW720906:WBX720909 WLS720906:WLT720909 WVO720906:WVP720909 G786442:H786445 JC786442:JD786445 SY786442:SZ786445 ACU786442:ACV786445 AMQ786442:AMR786445 AWM786442:AWN786445 BGI786442:BGJ786445 BQE786442:BQF786445 CAA786442:CAB786445 CJW786442:CJX786445 CTS786442:CTT786445 DDO786442:DDP786445 DNK786442:DNL786445 DXG786442:DXH786445 EHC786442:EHD786445 EQY786442:EQZ786445 FAU786442:FAV786445 FKQ786442:FKR786445 FUM786442:FUN786445 GEI786442:GEJ786445 GOE786442:GOF786445 GYA786442:GYB786445 HHW786442:HHX786445 HRS786442:HRT786445 IBO786442:IBP786445 ILK786442:ILL786445 IVG786442:IVH786445 JFC786442:JFD786445 JOY786442:JOZ786445 JYU786442:JYV786445 KIQ786442:KIR786445 KSM786442:KSN786445 LCI786442:LCJ786445 LME786442:LMF786445 LWA786442:LWB786445 MFW786442:MFX786445 MPS786442:MPT786445 MZO786442:MZP786445 NJK786442:NJL786445 NTG786442:NTH786445 ODC786442:ODD786445 OMY786442:OMZ786445 OWU786442:OWV786445 PGQ786442:PGR786445 PQM786442:PQN786445 QAI786442:QAJ786445 QKE786442:QKF786445 QUA786442:QUB786445 RDW786442:RDX786445 RNS786442:RNT786445 RXO786442:RXP786445 SHK786442:SHL786445 SRG786442:SRH786445 TBC786442:TBD786445 TKY786442:TKZ786445 TUU786442:TUV786445 UEQ786442:UER786445 UOM786442:UON786445 UYI786442:UYJ786445 VIE786442:VIF786445 VSA786442:VSB786445 WBW786442:WBX786445 WLS786442:WLT786445 WVO786442:WVP786445 G851978:H851981 JC851978:JD851981 SY851978:SZ851981 ACU851978:ACV851981 AMQ851978:AMR851981 AWM851978:AWN851981 BGI851978:BGJ851981 BQE851978:BQF851981 CAA851978:CAB851981 CJW851978:CJX851981 CTS851978:CTT851981 DDO851978:DDP851981 DNK851978:DNL851981 DXG851978:DXH851981 EHC851978:EHD851981 EQY851978:EQZ851981 FAU851978:FAV851981 FKQ851978:FKR851981 FUM851978:FUN851981 GEI851978:GEJ851981 GOE851978:GOF851981 GYA851978:GYB851981 HHW851978:HHX851981 HRS851978:HRT851981 IBO851978:IBP851981 ILK851978:ILL851981 IVG851978:IVH851981 JFC851978:JFD851981 JOY851978:JOZ851981 JYU851978:JYV851981 KIQ851978:KIR851981 KSM851978:KSN851981 LCI851978:LCJ851981 LME851978:LMF851981 LWA851978:LWB851981 MFW851978:MFX851981 MPS851978:MPT851981 MZO851978:MZP851981 NJK851978:NJL851981 NTG851978:NTH851981 ODC851978:ODD851981 OMY851978:OMZ851981 OWU851978:OWV851981 PGQ851978:PGR851981 PQM851978:PQN851981 QAI851978:QAJ851981 QKE851978:QKF851981 QUA851978:QUB851981 RDW851978:RDX851981 RNS851978:RNT851981 RXO851978:RXP851981 SHK851978:SHL851981 SRG851978:SRH851981 TBC851978:TBD851981 TKY851978:TKZ851981 TUU851978:TUV851981 UEQ851978:UER851981 UOM851978:UON851981 UYI851978:UYJ851981 VIE851978:VIF851981 VSA851978:VSB851981 WBW851978:WBX851981 WLS851978:WLT851981 WVO851978:WVP851981 G917514:H917517 JC917514:JD917517 SY917514:SZ917517 ACU917514:ACV917517 AMQ917514:AMR917517 AWM917514:AWN917517 BGI917514:BGJ917517 BQE917514:BQF917517 CAA917514:CAB917517 CJW917514:CJX917517 CTS917514:CTT917517 DDO917514:DDP917517 DNK917514:DNL917517 DXG917514:DXH917517 EHC917514:EHD917517 EQY917514:EQZ917517 FAU917514:FAV917517 FKQ917514:FKR917517 FUM917514:FUN917517 GEI917514:GEJ917517 GOE917514:GOF917517 GYA917514:GYB917517 HHW917514:HHX917517 HRS917514:HRT917517 IBO917514:IBP917517 ILK917514:ILL917517 IVG917514:IVH917517 JFC917514:JFD917517 JOY917514:JOZ917517 JYU917514:JYV917517 KIQ917514:KIR917517 KSM917514:KSN917517 LCI917514:LCJ917517 LME917514:LMF917517 LWA917514:LWB917517 MFW917514:MFX917517 MPS917514:MPT917517 MZO917514:MZP917517 NJK917514:NJL917517 NTG917514:NTH917517 ODC917514:ODD917517 OMY917514:OMZ917517 OWU917514:OWV917517 PGQ917514:PGR917517 PQM917514:PQN917517 QAI917514:QAJ917517 QKE917514:QKF917517 QUA917514:QUB917517 RDW917514:RDX917517 RNS917514:RNT917517 RXO917514:RXP917517 SHK917514:SHL917517 SRG917514:SRH917517 TBC917514:TBD917517 TKY917514:TKZ917517 TUU917514:TUV917517 UEQ917514:UER917517 UOM917514:UON917517 UYI917514:UYJ917517 VIE917514:VIF917517 VSA917514:VSB917517 WBW917514:WBX917517 WLS917514:WLT917517 WVO917514:WVP917517 G983050:H983053 JC983050:JD983053 SY983050:SZ983053 ACU983050:ACV983053 AMQ983050:AMR983053 AWM983050:AWN983053 BGI983050:BGJ983053 BQE983050:BQF983053 CAA983050:CAB983053 CJW983050:CJX983053 CTS983050:CTT983053 DDO983050:DDP983053 DNK983050:DNL983053 DXG983050:DXH983053 EHC983050:EHD983053 EQY983050:EQZ983053 FAU983050:FAV983053 FKQ983050:FKR983053 FUM983050:FUN983053 GEI983050:GEJ983053 GOE983050:GOF983053 GYA983050:GYB983053 HHW983050:HHX983053 HRS983050:HRT983053 IBO983050:IBP983053 ILK983050:ILL983053 IVG983050:IVH983053 JFC983050:JFD983053 JOY983050:JOZ983053 JYU983050:JYV983053 KIQ983050:KIR983053 KSM983050:KSN983053 LCI983050:LCJ983053 LME983050:LMF983053 LWA983050:LWB983053 MFW983050:MFX983053 MPS983050:MPT983053 MZO983050:MZP983053 NJK983050:NJL983053 NTG983050:NTH983053 ODC983050:ODD983053 OMY983050:OMZ983053 OWU983050:OWV983053 PGQ983050:PGR983053 PQM983050:PQN983053 QAI983050:QAJ983053 QKE983050:QKF983053 QUA983050:QUB983053 RDW983050:RDX983053 RNS983050:RNT983053 RXO983050:RXP983053 SHK983050:SHL983053 SRG983050:SRH983053 TBC983050:TBD983053 TKY983050:TKZ983053 TUU983050:TUV983053 UEQ983050:UER983053 UOM983050:UON983053 UYI983050:UYJ983053 VIE983050:VIF983053 VSA983050:VSB983053 WBW983050:WBX983053 WLS983050:WLT983053 WVO983050:WVP983053 G56:H65 JC56:JD65 SY56:SZ65 ACU56:ACV65 AMQ56:AMR65 AWM56:AWN65 BGI56:BGJ65 BQE56:BQF65 CAA56:CAB65 CJW56:CJX65 CTS56:CTT65 DDO56:DDP65 DNK56:DNL65 DXG56:DXH65 EHC56:EHD65 EQY56:EQZ65 FAU56:FAV65 FKQ56:FKR65 FUM56:FUN65 GEI56:GEJ65 GOE56:GOF65 GYA56:GYB65 HHW56:HHX65 HRS56:HRT65 IBO56:IBP65 ILK56:ILL65 IVG56:IVH65 JFC56:JFD65 JOY56:JOZ65 JYU56:JYV65 KIQ56:KIR65 KSM56:KSN65 LCI56:LCJ65 LME56:LMF65 LWA56:LWB65 MFW56:MFX65 MPS56:MPT65 MZO56:MZP65 NJK56:NJL65 NTG56:NTH65 ODC56:ODD65 OMY56:OMZ65 OWU56:OWV65 PGQ56:PGR65 PQM56:PQN65 QAI56:QAJ65 QKE56:QKF65 QUA56:QUB65 RDW56:RDX65 RNS56:RNT65 RXO56:RXP65 SHK56:SHL65 SRG56:SRH65 TBC56:TBD65 TKY56:TKZ65 TUU56:TUV65 UEQ56:UER65 UOM56:UON65 UYI56:UYJ65 VIE56:VIF65 VSA56:VSB65 WBW56:WBX65 WLS56:WLT65 WVO56:WVP65 G327736:H327745 JC327736:JD327745 SY327736:SZ327745 ACU327736:ACV327745 AMQ327736:AMR327745 AWM327736:AWN327745 BGI327736:BGJ327745 BQE327736:BQF327745 CAA327736:CAB327745 CJW327736:CJX327745 CTS327736:CTT327745 DDO327736:DDP327745 DNK327736:DNL327745 DXG327736:DXH327745 EHC327736:EHD327745 EQY327736:EQZ327745 FAU327736:FAV327745 FKQ327736:FKR327745 FUM327736:FUN327745 GEI327736:GEJ327745 GOE327736:GOF327745 GYA327736:GYB327745 HHW327736:HHX327745 HRS327736:HRT327745 IBO327736:IBP327745 ILK327736:ILL327745 IVG327736:IVH327745 JFC327736:JFD327745 JOY327736:JOZ327745 JYU327736:JYV327745 KIQ327736:KIR327745 KSM327736:KSN327745 LCI327736:LCJ327745 LME327736:LMF327745 LWA327736:LWB327745 MFW327736:MFX327745 MPS327736:MPT327745 MZO327736:MZP327745 NJK327736:NJL327745 NTG327736:NTH327745 ODC327736:ODD327745 OMY327736:OMZ327745 OWU327736:OWV327745 PGQ327736:PGR327745 PQM327736:PQN327745 QAI327736:QAJ327745 QKE327736:QKF327745 QUA327736:QUB327745 RDW327736:RDX327745 RNS327736:RNT327745 RXO327736:RXP327745 SHK327736:SHL327745 SRG327736:SRH327745 TBC327736:TBD327745 TKY327736:TKZ327745 TUU327736:TUV327745 UEQ327736:UER327745 UOM327736:UON327745 UYI327736:UYJ327745 VIE327736:VIF327745 VSA327736:VSB327745 WBW327736:WBX327745 WLS327736:WLT327745 WVO327736:WVP327745 G655416:H655425 JC655416:JD655425 SY655416:SZ655425 ACU655416:ACV655425 AMQ655416:AMR655425 AWM655416:AWN655425 BGI655416:BGJ655425 BQE655416:BQF655425 CAA655416:CAB655425 CJW655416:CJX655425 CTS655416:CTT655425 DDO655416:DDP655425 DNK655416:DNL655425 DXG655416:DXH655425 EHC655416:EHD655425 EQY655416:EQZ655425 FAU655416:FAV655425 FKQ655416:FKR655425 FUM655416:FUN655425 GEI655416:GEJ655425 GOE655416:GOF655425 GYA655416:GYB655425 HHW655416:HHX655425 HRS655416:HRT655425 IBO655416:IBP655425 ILK655416:ILL655425 IVG655416:IVH655425 JFC655416:JFD655425 JOY655416:JOZ655425 JYU655416:JYV655425 KIQ655416:KIR655425 KSM655416:KSN655425 LCI655416:LCJ655425 LME655416:LMF655425 LWA655416:LWB655425 MFW655416:MFX655425 MPS655416:MPT655425 MZO655416:MZP655425 NJK655416:NJL655425 NTG655416:NTH655425 ODC655416:ODD655425 OMY655416:OMZ655425 OWU655416:OWV655425 PGQ655416:PGR655425 PQM655416:PQN655425 QAI655416:QAJ655425 QKE655416:QKF655425 QUA655416:QUB655425 RDW655416:RDX655425 RNS655416:RNT655425 RXO655416:RXP655425 SHK655416:SHL655425 SRG655416:SRH655425 TBC655416:TBD655425 TKY655416:TKZ655425 TUU655416:TUV655425 UEQ655416:UER655425 UOM655416:UON655425 UYI655416:UYJ655425 VIE655416:VIF655425 VSA655416:VSB655425 WBW655416:WBX655425 WLS655416:WLT655425 WVO655416:WVP655425 G983096:H983105 JC983096:JD983105 SY983096:SZ983105 ACU983096:ACV983105 AMQ983096:AMR983105 AWM983096:AWN983105 BGI983096:BGJ983105 BQE983096:BQF983105 CAA983096:CAB983105 CJW983096:CJX983105 CTS983096:CTT983105 DDO983096:DDP983105 DNK983096:DNL983105 DXG983096:DXH983105 EHC983096:EHD983105 EQY983096:EQZ983105 FAU983096:FAV983105 FKQ983096:FKR983105 FUM983096:FUN983105 GEI983096:GEJ983105 GOE983096:GOF983105 GYA983096:GYB983105 HHW983096:HHX983105 HRS983096:HRT983105 IBO983096:IBP983105 ILK983096:ILL983105 IVG983096:IVH983105 JFC983096:JFD983105 JOY983096:JOZ983105 JYU983096:JYV983105 KIQ983096:KIR983105 KSM983096:KSN983105 LCI983096:LCJ983105 LME983096:LMF983105 LWA983096:LWB983105 MFW983096:MFX983105 MPS983096:MPT983105 MZO983096:MZP983105 NJK983096:NJL983105 NTG983096:NTH983105 ODC983096:ODD983105 OMY983096:OMZ983105 OWU983096:OWV983105 PGQ983096:PGR983105 PQM983096:PQN983105 QAI983096:QAJ983105 QKE983096:QKF983105 QUA983096:QUB983105 RDW983096:RDX983105 RNS983096:RNT983105 RXO983096:RXP983105 SHK983096:SHL983105 SRG983096:SRH983105 TBC983096:TBD983105 TKY983096:TKZ983105 TUU983096:TUV983105 UEQ983096:UER983105 UOM983096:UON983105 UYI983096:UYJ983105 VIE983096:VIF983105 VSA983096:VSB983105 WBW983096:WBX983105 WLS983096:WLT983105 WVO983096:WVP983105 G65592:H65601 JC65592:JD65601 SY65592:SZ65601 ACU65592:ACV65601 AMQ65592:AMR65601 AWM65592:AWN65601 BGI65592:BGJ65601 BQE65592:BQF65601 CAA65592:CAB65601 CJW65592:CJX65601 CTS65592:CTT65601 DDO65592:DDP65601 DNK65592:DNL65601 DXG65592:DXH65601 EHC65592:EHD65601 EQY65592:EQZ65601 FAU65592:FAV65601 FKQ65592:FKR65601 FUM65592:FUN65601 GEI65592:GEJ65601 GOE65592:GOF65601 GYA65592:GYB65601 HHW65592:HHX65601 HRS65592:HRT65601 IBO65592:IBP65601 ILK65592:ILL65601 IVG65592:IVH65601 JFC65592:JFD65601 JOY65592:JOZ65601 JYU65592:JYV65601 KIQ65592:KIR65601 KSM65592:KSN65601 LCI65592:LCJ65601 LME65592:LMF65601 LWA65592:LWB65601 MFW65592:MFX65601 MPS65592:MPT65601 MZO65592:MZP65601 NJK65592:NJL65601 NTG65592:NTH65601 ODC65592:ODD65601 OMY65592:OMZ65601 OWU65592:OWV65601 PGQ65592:PGR65601 PQM65592:PQN65601 QAI65592:QAJ65601 QKE65592:QKF65601 QUA65592:QUB65601 RDW65592:RDX65601 RNS65592:RNT65601 RXO65592:RXP65601 SHK65592:SHL65601 SRG65592:SRH65601 TBC65592:TBD65601 TKY65592:TKZ65601 TUU65592:TUV65601 UEQ65592:UER65601 UOM65592:UON65601 UYI65592:UYJ65601 VIE65592:VIF65601 VSA65592:VSB65601 WBW65592:WBX65601 WLS65592:WLT65601 WVO65592:WVP65601 G393272:H393281 JC393272:JD393281 SY393272:SZ393281 ACU393272:ACV393281 AMQ393272:AMR393281 AWM393272:AWN393281 BGI393272:BGJ393281 BQE393272:BQF393281 CAA393272:CAB393281 CJW393272:CJX393281 CTS393272:CTT393281 DDO393272:DDP393281 DNK393272:DNL393281 DXG393272:DXH393281 EHC393272:EHD393281 EQY393272:EQZ393281 FAU393272:FAV393281 FKQ393272:FKR393281 FUM393272:FUN393281 GEI393272:GEJ393281 GOE393272:GOF393281 GYA393272:GYB393281 HHW393272:HHX393281 HRS393272:HRT393281 IBO393272:IBP393281 ILK393272:ILL393281 IVG393272:IVH393281 JFC393272:JFD393281 JOY393272:JOZ393281 JYU393272:JYV393281 KIQ393272:KIR393281 KSM393272:KSN393281 LCI393272:LCJ393281 LME393272:LMF393281 LWA393272:LWB393281 MFW393272:MFX393281 MPS393272:MPT393281 MZO393272:MZP393281 NJK393272:NJL393281 NTG393272:NTH393281 ODC393272:ODD393281 OMY393272:OMZ393281 OWU393272:OWV393281 PGQ393272:PGR393281 PQM393272:PQN393281 QAI393272:QAJ393281 QKE393272:QKF393281 QUA393272:QUB393281 RDW393272:RDX393281 RNS393272:RNT393281 RXO393272:RXP393281 SHK393272:SHL393281 SRG393272:SRH393281 TBC393272:TBD393281 TKY393272:TKZ393281 TUU393272:TUV393281 UEQ393272:UER393281 UOM393272:UON393281 UYI393272:UYJ393281 VIE393272:VIF393281 VSA393272:VSB393281 WBW393272:WBX393281 WLS393272:WLT393281 WVO393272:WVP393281 G720952:H720961 JC720952:JD720961 SY720952:SZ720961 ACU720952:ACV720961 AMQ720952:AMR720961 AWM720952:AWN720961 BGI720952:BGJ720961 BQE720952:BQF720961 CAA720952:CAB720961 CJW720952:CJX720961 CTS720952:CTT720961 DDO720952:DDP720961 DNK720952:DNL720961 DXG720952:DXH720961 EHC720952:EHD720961 EQY720952:EQZ720961 FAU720952:FAV720961 FKQ720952:FKR720961 FUM720952:FUN720961 GEI720952:GEJ720961 GOE720952:GOF720961 GYA720952:GYB720961 HHW720952:HHX720961 HRS720952:HRT720961 IBO720952:IBP720961 ILK720952:ILL720961 IVG720952:IVH720961 JFC720952:JFD720961 JOY720952:JOZ720961 JYU720952:JYV720961 KIQ720952:KIR720961 KSM720952:KSN720961 LCI720952:LCJ720961 LME720952:LMF720961 LWA720952:LWB720961 MFW720952:MFX720961 MPS720952:MPT720961 MZO720952:MZP720961 NJK720952:NJL720961 NTG720952:NTH720961 ODC720952:ODD720961 OMY720952:OMZ720961 OWU720952:OWV720961 PGQ720952:PGR720961 PQM720952:PQN720961 QAI720952:QAJ720961 QKE720952:QKF720961 QUA720952:QUB720961 RDW720952:RDX720961 RNS720952:RNT720961 RXO720952:RXP720961 SHK720952:SHL720961 SRG720952:SRH720961 TBC720952:TBD720961 TKY720952:TKZ720961 TUU720952:TUV720961 UEQ720952:UER720961 UOM720952:UON720961 UYI720952:UYJ720961 VIE720952:VIF720961 VSA720952:VSB720961 WBW720952:WBX720961 WLS720952:WLT720961 WVO720952:WVP720961 G131128:H131137 JC131128:JD131137 SY131128:SZ131137 ACU131128:ACV131137 AMQ131128:AMR131137 AWM131128:AWN131137 BGI131128:BGJ131137 BQE131128:BQF131137 CAA131128:CAB131137 CJW131128:CJX131137 CTS131128:CTT131137 DDO131128:DDP131137 DNK131128:DNL131137 DXG131128:DXH131137 EHC131128:EHD131137 EQY131128:EQZ131137 FAU131128:FAV131137 FKQ131128:FKR131137 FUM131128:FUN131137 GEI131128:GEJ131137 GOE131128:GOF131137 GYA131128:GYB131137 HHW131128:HHX131137 HRS131128:HRT131137 IBO131128:IBP131137 ILK131128:ILL131137 IVG131128:IVH131137 JFC131128:JFD131137 JOY131128:JOZ131137 JYU131128:JYV131137 KIQ131128:KIR131137 KSM131128:KSN131137 LCI131128:LCJ131137 LME131128:LMF131137 LWA131128:LWB131137 MFW131128:MFX131137 MPS131128:MPT131137 MZO131128:MZP131137 NJK131128:NJL131137 NTG131128:NTH131137 ODC131128:ODD131137 OMY131128:OMZ131137 OWU131128:OWV131137 PGQ131128:PGR131137 PQM131128:PQN131137 QAI131128:QAJ131137 QKE131128:QKF131137 QUA131128:QUB131137 RDW131128:RDX131137 RNS131128:RNT131137 RXO131128:RXP131137 SHK131128:SHL131137 SRG131128:SRH131137 TBC131128:TBD131137 TKY131128:TKZ131137 TUU131128:TUV131137 UEQ131128:UER131137 UOM131128:UON131137 UYI131128:UYJ131137 VIE131128:VIF131137 VSA131128:VSB131137 WBW131128:WBX131137 WLS131128:WLT131137 WVO131128:WVP131137 G458808:H458817 JC458808:JD458817 SY458808:SZ458817 ACU458808:ACV458817 AMQ458808:AMR458817 AWM458808:AWN458817 BGI458808:BGJ458817 BQE458808:BQF458817 CAA458808:CAB458817 CJW458808:CJX458817 CTS458808:CTT458817 DDO458808:DDP458817 DNK458808:DNL458817 DXG458808:DXH458817 EHC458808:EHD458817 EQY458808:EQZ458817 FAU458808:FAV458817 FKQ458808:FKR458817 FUM458808:FUN458817 GEI458808:GEJ458817 GOE458808:GOF458817 GYA458808:GYB458817 HHW458808:HHX458817 HRS458808:HRT458817 IBO458808:IBP458817 ILK458808:ILL458817 IVG458808:IVH458817 JFC458808:JFD458817 JOY458808:JOZ458817 JYU458808:JYV458817 KIQ458808:KIR458817 KSM458808:KSN458817 LCI458808:LCJ458817 LME458808:LMF458817 LWA458808:LWB458817 MFW458808:MFX458817 MPS458808:MPT458817 MZO458808:MZP458817 NJK458808:NJL458817 NTG458808:NTH458817 ODC458808:ODD458817 OMY458808:OMZ458817 OWU458808:OWV458817 PGQ458808:PGR458817 PQM458808:PQN458817 QAI458808:QAJ458817 QKE458808:QKF458817 QUA458808:QUB458817 RDW458808:RDX458817 RNS458808:RNT458817 RXO458808:RXP458817 SHK458808:SHL458817 SRG458808:SRH458817 TBC458808:TBD458817 TKY458808:TKZ458817 TUU458808:TUV458817 UEQ458808:UER458817 UOM458808:UON458817 UYI458808:UYJ458817 VIE458808:VIF458817 VSA458808:VSB458817 WBW458808:WBX458817 WLS458808:WLT458817 WVO458808:WVP458817 G786488:H786497 JC786488:JD786497 SY786488:SZ786497 ACU786488:ACV786497 AMQ786488:AMR786497 AWM786488:AWN786497 BGI786488:BGJ786497 BQE786488:BQF786497 CAA786488:CAB786497 CJW786488:CJX786497 CTS786488:CTT786497 DDO786488:DDP786497 DNK786488:DNL786497 DXG786488:DXH786497 EHC786488:EHD786497 EQY786488:EQZ786497 FAU786488:FAV786497 FKQ786488:FKR786497 FUM786488:FUN786497 GEI786488:GEJ786497 GOE786488:GOF786497 GYA786488:GYB786497 HHW786488:HHX786497 HRS786488:HRT786497 IBO786488:IBP786497 ILK786488:ILL786497 IVG786488:IVH786497 JFC786488:JFD786497 JOY786488:JOZ786497 JYU786488:JYV786497 KIQ786488:KIR786497 KSM786488:KSN786497 LCI786488:LCJ786497 LME786488:LMF786497 LWA786488:LWB786497 MFW786488:MFX786497 MPS786488:MPT786497 MZO786488:MZP786497 NJK786488:NJL786497 NTG786488:NTH786497 ODC786488:ODD786497 OMY786488:OMZ786497 OWU786488:OWV786497 PGQ786488:PGR786497 PQM786488:PQN786497 QAI786488:QAJ786497 QKE786488:QKF786497 QUA786488:QUB786497 RDW786488:RDX786497 RNS786488:RNT786497 RXO786488:RXP786497 SHK786488:SHL786497 SRG786488:SRH786497 TBC786488:TBD786497 TKY786488:TKZ786497 TUU786488:TUV786497 UEQ786488:UER786497 UOM786488:UON786497 UYI786488:UYJ786497 VIE786488:VIF786497 VSA786488:VSB786497 WBW786488:WBX786497 WLS786488:WLT786497 WVO786488:WVP786497 G196664:H196673 JC196664:JD196673 SY196664:SZ196673 ACU196664:ACV196673 AMQ196664:AMR196673 AWM196664:AWN196673 BGI196664:BGJ196673 BQE196664:BQF196673 CAA196664:CAB196673 CJW196664:CJX196673 CTS196664:CTT196673 DDO196664:DDP196673 DNK196664:DNL196673 DXG196664:DXH196673 EHC196664:EHD196673 EQY196664:EQZ196673 FAU196664:FAV196673 FKQ196664:FKR196673 FUM196664:FUN196673 GEI196664:GEJ196673 GOE196664:GOF196673 GYA196664:GYB196673 HHW196664:HHX196673 HRS196664:HRT196673 IBO196664:IBP196673 ILK196664:ILL196673 IVG196664:IVH196673 JFC196664:JFD196673 JOY196664:JOZ196673 JYU196664:JYV196673 KIQ196664:KIR196673 KSM196664:KSN196673 LCI196664:LCJ196673 LME196664:LMF196673 LWA196664:LWB196673 MFW196664:MFX196673 MPS196664:MPT196673 MZO196664:MZP196673 NJK196664:NJL196673 NTG196664:NTH196673 ODC196664:ODD196673 OMY196664:OMZ196673 OWU196664:OWV196673 PGQ196664:PGR196673 PQM196664:PQN196673 QAI196664:QAJ196673 QKE196664:QKF196673 QUA196664:QUB196673 RDW196664:RDX196673 RNS196664:RNT196673 RXO196664:RXP196673 SHK196664:SHL196673 SRG196664:SRH196673 TBC196664:TBD196673 TKY196664:TKZ196673 TUU196664:TUV196673 UEQ196664:UER196673 UOM196664:UON196673 UYI196664:UYJ196673 VIE196664:VIF196673 VSA196664:VSB196673 WBW196664:WBX196673 WLS196664:WLT196673 WVO196664:WVP196673 G524344:H524353 JC524344:JD524353 SY524344:SZ524353 ACU524344:ACV524353 AMQ524344:AMR524353 AWM524344:AWN524353 BGI524344:BGJ524353 BQE524344:BQF524353 CAA524344:CAB524353 CJW524344:CJX524353 CTS524344:CTT524353 DDO524344:DDP524353 DNK524344:DNL524353 DXG524344:DXH524353 EHC524344:EHD524353 EQY524344:EQZ524353 FAU524344:FAV524353 FKQ524344:FKR524353 FUM524344:FUN524353 GEI524344:GEJ524353 GOE524344:GOF524353 GYA524344:GYB524353 HHW524344:HHX524353 HRS524344:HRT524353 IBO524344:IBP524353 ILK524344:ILL524353 IVG524344:IVH524353 JFC524344:JFD524353 JOY524344:JOZ524353 JYU524344:JYV524353 KIQ524344:KIR524353 KSM524344:KSN524353 LCI524344:LCJ524353 LME524344:LMF524353 LWA524344:LWB524353 MFW524344:MFX524353 MPS524344:MPT524353 MZO524344:MZP524353 NJK524344:NJL524353 NTG524344:NTH524353 ODC524344:ODD524353 OMY524344:OMZ524353 OWU524344:OWV524353 PGQ524344:PGR524353 PQM524344:PQN524353 QAI524344:QAJ524353 QKE524344:QKF524353 QUA524344:QUB524353 RDW524344:RDX524353 RNS524344:RNT524353 RXO524344:RXP524353 SHK524344:SHL524353 SRG524344:SRH524353 TBC524344:TBD524353 TKY524344:TKZ524353 TUU524344:TUV524353 UEQ524344:UER524353 UOM524344:UON524353 UYI524344:UYJ524353 VIE524344:VIF524353 VSA524344:VSB524353 WBW524344:WBX524353 WLS524344:WLT524353 WVO524344:WVP524353 G852024:H852033 JC852024:JD852033 SY852024:SZ852033 ACU852024:ACV852033 AMQ852024:AMR852033 AWM852024:AWN852033 BGI852024:BGJ852033 BQE852024:BQF852033 CAA852024:CAB852033 CJW852024:CJX852033 CTS852024:CTT852033 DDO852024:DDP852033 DNK852024:DNL852033 DXG852024:DXH852033 EHC852024:EHD852033 EQY852024:EQZ852033 FAU852024:FAV852033 FKQ852024:FKR852033 FUM852024:FUN852033 GEI852024:GEJ852033 GOE852024:GOF852033 GYA852024:GYB852033 HHW852024:HHX852033 HRS852024:HRT852033 IBO852024:IBP852033 ILK852024:ILL852033 IVG852024:IVH852033 JFC852024:JFD852033 JOY852024:JOZ852033 JYU852024:JYV852033 KIQ852024:KIR852033 KSM852024:KSN852033 LCI852024:LCJ852033 LME852024:LMF852033 LWA852024:LWB852033 MFW852024:MFX852033 MPS852024:MPT852033 MZO852024:MZP852033 NJK852024:NJL852033 NTG852024:NTH852033 ODC852024:ODD852033 OMY852024:OMZ852033 OWU852024:OWV852033 PGQ852024:PGR852033 PQM852024:PQN852033 QAI852024:QAJ852033 QKE852024:QKF852033 QUA852024:QUB852033 RDW852024:RDX852033 RNS852024:RNT852033 RXO852024:RXP852033 SHK852024:SHL852033 SRG852024:SRH852033 TBC852024:TBD852033 TKY852024:TKZ852033 TUU852024:TUV852033 UEQ852024:UER852033 UOM852024:UON852033 UYI852024:UYJ852033 VIE852024:VIF852033 VSA852024:VSB852033 WBW852024:WBX852033 WLS852024:WLT852033 WVO852024:WVP852033 G262200:H262209 JC262200:JD262209 SY262200:SZ262209 ACU262200:ACV262209 AMQ262200:AMR262209 AWM262200:AWN262209 BGI262200:BGJ262209 BQE262200:BQF262209 CAA262200:CAB262209 CJW262200:CJX262209 CTS262200:CTT262209 DDO262200:DDP262209 DNK262200:DNL262209 DXG262200:DXH262209 EHC262200:EHD262209 EQY262200:EQZ262209 FAU262200:FAV262209 FKQ262200:FKR262209 FUM262200:FUN262209 GEI262200:GEJ262209 GOE262200:GOF262209 GYA262200:GYB262209 HHW262200:HHX262209 HRS262200:HRT262209 IBO262200:IBP262209 ILK262200:ILL262209 IVG262200:IVH262209 JFC262200:JFD262209 JOY262200:JOZ262209 JYU262200:JYV262209 KIQ262200:KIR262209 KSM262200:KSN262209 LCI262200:LCJ262209 LME262200:LMF262209 LWA262200:LWB262209 MFW262200:MFX262209 MPS262200:MPT262209 MZO262200:MZP262209 NJK262200:NJL262209 NTG262200:NTH262209 ODC262200:ODD262209 OMY262200:OMZ262209 OWU262200:OWV262209 PGQ262200:PGR262209 PQM262200:PQN262209 QAI262200:QAJ262209 QKE262200:QKF262209 QUA262200:QUB262209 RDW262200:RDX262209 RNS262200:RNT262209 RXO262200:RXP262209 SHK262200:SHL262209 SRG262200:SRH262209 TBC262200:TBD262209 TKY262200:TKZ262209 TUU262200:TUV262209 UEQ262200:UER262209 UOM262200:UON262209 UYI262200:UYJ262209 VIE262200:VIF262209 VSA262200:VSB262209 WBW262200:WBX262209 WLS262200:WLT262209 WVO262200:WVP262209 G589880:H589889 JC589880:JD589889 SY589880:SZ589889 ACU589880:ACV589889 AMQ589880:AMR589889 AWM589880:AWN589889 BGI589880:BGJ589889 BQE589880:BQF589889 CAA589880:CAB589889 CJW589880:CJX589889 CTS589880:CTT589889 DDO589880:DDP589889 DNK589880:DNL589889 DXG589880:DXH589889 EHC589880:EHD589889 EQY589880:EQZ589889 FAU589880:FAV589889 FKQ589880:FKR589889 FUM589880:FUN589889 GEI589880:GEJ589889 GOE589880:GOF589889 GYA589880:GYB589889 HHW589880:HHX589889 HRS589880:HRT589889 IBO589880:IBP589889 ILK589880:ILL589889 IVG589880:IVH589889 JFC589880:JFD589889 JOY589880:JOZ589889 JYU589880:JYV589889 KIQ589880:KIR589889 KSM589880:KSN589889 LCI589880:LCJ589889 LME589880:LMF589889 LWA589880:LWB589889 MFW589880:MFX589889 MPS589880:MPT589889 MZO589880:MZP589889 NJK589880:NJL589889 NTG589880:NTH589889 ODC589880:ODD589889 OMY589880:OMZ589889 OWU589880:OWV589889 PGQ589880:PGR589889 PQM589880:PQN589889 QAI589880:QAJ589889 QKE589880:QKF589889 QUA589880:QUB589889 RDW589880:RDX589889 RNS589880:RNT589889 RXO589880:RXP589889 SHK589880:SHL589889 SRG589880:SRH589889 TBC589880:TBD589889 TKY589880:TKZ589889 TUU589880:TUV589889 UEQ589880:UER589889 UOM589880:UON589889 UYI589880:UYJ589889 VIE589880:VIF589889 VSA589880:VSB589889 WBW589880:WBX589889 WLS589880:WLT589889 WVO589880:WVP589889 G917560:H917569 JC917560:JD917569 SY917560:SZ917569 ACU917560:ACV917569 AMQ917560:AMR917569 AWM917560:AWN917569 BGI917560:BGJ917569 BQE917560:BQF917569 CAA917560:CAB917569 CJW917560:CJX917569 CTS917560:CTT917569 DDO917560:DDP917569 DNK917560:DNL917569 DXG917560:DXH917569 EHC917560:EHD917569 EQY917560:EQZ917569 FAU917560:FAV917569 FKQ917560:FKR917569 FUM917560:FUN917569 GEI917560:GEJ917569 GOE917560:GOF917569 GYA917560:GYB917569 HHW917560:HHX917569 HRS917560:HRT917569 IBO917560:IBP917569 ILK917560:ILL917569 IVG917560:IVH917569 JFC917560:JFD917569 JOY917560:JOZ917569 JYU917560:JYV917569 KIQ917560:KIR917569 KSM917560:KSN917569 LCI917560:LCJ917569 LME917560:LMF917569 LWA917560:LWB917569 MFW917560:MFX917569 MPS917560:MPT917569 MZO917560:MZP917569 NJK917560:NJL917569 NTG917560:NTH917569 ODC917560:ODD917569 OMY917560:OMZ917569 OWU917560:OWV917569 PGQ917560:PGR917569 PQM917560:PQN917569 QAI917560:QAJ917569 QKE917560:QKF917569 QUA917560:QUB917569 RDW917560:RDX917569 RNS917560:RNT917569 RXO917560:RXP917569 SHK917560:SHL917569 SRG917560:SRH917569 TBC917560:TBD917569 TKY917560:TKZ917569 TUU917560:TUV917569 UEQ917560:UER917569 UOM917560:UON917569 UYI917560:UYJ917569 VIE917560:VIF917569 VSA917560:VSB917569 WBW917560:WBX917569 WLS917560:WLT917569 WVO917560:WVP917569">
      <formula1>"da,nu"</formula1>
    </dataValidation>
  </dataValidations>
  <pageMargins left="0.7" right="0.747916666666667" top="0.75" bottom="0.75" header="0.3" footer="0.3"/>
  <pageSetup paperSize="9" scale="47"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workbookViewId="0">
      <selection activeCell="C16" sqref="C16:D16"/>
    </sheetView>
  </sheetViews>
  <sheetFormatPr defaultColWidth="9" defaultRowHeight="15.75"/>
  <cols>
    <col min="1" max="1" width="60.8571428571429" style="1" customWidth="1"/>
    <col min="2" max="2" width="7.85714285714286" style="1" customWidth="1"/>
    <col min="3" max="3" width="14.2857142857143" style="1" customWidth="1"/>
    <col min="4" max="4" width="19.7142857142857" style="1" customWidth="1"/>
    <col min="5" max="5" width="11.5714285714286" style="1" customWidth="1"/>
    <col min="6" max="6" width="9.14285714285714" style="1"/>
    <col min="7" max="7" width="13.1428571428571" style="1" customWidth="1"/>
    <col min="8" max="8" width="9.14285714285714" style="1"/>
    <col min="9" max="9" width="35.4285714285714" style="1" customWidth="1"/>
    <col min="10" max="10" width="13.1428571428571" style="1" customWidth="1"/>
    <col min="11" max="16384" width="9.14285714285714" style="1"/>
  </cols>
  <sheetData>
    <row r="1" spans="1:4">
      <c r="A1" s="25" t="s">
        <v>199</v>
      </c>
      <c r="D1" s="2" t="s">
        <v>0</v>
      </c>
    </row>
    <row r="2" spans="4:4">
      <c r="D2" s="3" t="s">
        <v>1</v>
      </c>
    </row>
    <row r="3" spans="4:4">
      <c r="D3" s="4"/>
    </row>
    <row r="4" spans="1:4">
      <c r="A4" s="5" t="s">
        <v>2</v>
      </c>
      <c r="B4" s="5"/>
      <c r="C4" s="5"/>
      <c r="D4" s="5"/>
    </row>
    <row r="5" spans="1:4">
      <c r="A5" s="5" t="s">
        <v>3</v>
      </c>
      <c r="B5" s="5"/>
      <c r="C5" s="5"/>
      <c r="D5" s="5"/>
    </row>
    <row r="6" spans="1:4">
      <c r="A6" s="5"/>
      <c r="B6" s="5"/>
      <c r="C6" s="5"/>
      <c r="D6" s="5"/>
    </row>
    <row r="7" spans="1:1">
      <c r="A7" s="5"/>
    </row>
    <row r="8" ht="21.75" customHeight="1" spans="1:4">
      <c r="A8" s="6" t="str">
        <f>'Anexa 2.2 a'!A8:D8</f>
        <v>Denumirea obiectivului de investiții: „ REALIZARE RETEA DE CANALIZARE IN COMUNA SANIOB”</v>
      </c>
      <c r="B8" s="7"/>
      <c r="C8" s="7"/>
      <c r="D8" s="8"/>
    </row>
    <row r="9" spans="1:4">
      <c r="A9" s="9" t="s">
        <v>5</v>
      </c>
      <c r="B9" s="9"/>
      <c r="C9" s="10" t="s">
        <v>6</v>
      </c>
      <c r="D9" s="11"/>
    </row>
    <row r="10" spans="1:4">
      <c r="A10" s="9" t="s">
        <v>7</v>
      </c>
      <c r="B10" s="9"/>
      <c r="C10" s="10" t="s">
        <v>8</v>
      </c>
      <c r="D10" s="11"/>
    </row>
    <row r="11" ht="21.75" customHeight="1" spans="1:4">
      <c r="A11" s="9" t="s">
        <v>9</v>
      </c>
      <c r="B11" s="9"/>
      <c r="C11" s="10" t="s">
        <v>10</v>
      </c>
      <c r="D11" s="11"/>
    </row>
    <row r="12" spans="1:7">
      <c r="A12" s="9" t="s">
        <v>11</v>
      </c>
      <c r="B12" s="9"/>
      <c r="C12" s="26">
        <f>'DG apa-canal'!E71</f>
        <v>9778138.421336</v>
      </c>
      <c r="D12" s="11"/>
      <c r="G12" s="27"/>
    </row>
    <row r="13" spans="1:4">
      <c r="A13" s="9" t="s">
        <v>12</v>
      </c>
      <c r="B13" s="9"/>
      <c r="C13" s="28">
        <f>'DG apa-canal'!E72</f>
        <v>9157965.796</v>
      </c>
      <c r="D13" s="11"/>
    </row>
    <row r="14" spans="1:4">
      <c r="A14" s="9" t="s">
        <v>13</v>
      </c>
      <c r="B14" s="9"/>
      <c r="C14" s="10">
        <v>4.9432</v>
      </c>
      <c r="D14" s="11"/>
    </row>
    <row r="15" ht="31.5" spans="1:5">
      <c r="A15" s="9" t="s">
        <v>14</v>
      </c>
      <c r="B15" s="9"/>
      <c r="C15" s="28">
        <f>'DG apa-canal'!C77</f>
        <v>9427683.421336</v>
      </c>
      <c r="D15" s="11"/>
      <c r="E15" s="1" t="s">
        <v>15</v>
      </c>
    </row>
    <row r="16" spans="1:4">
      <c r="A16" s="9" t="s">
        <v>200</v>
      </c>
      <c r="B16" s="9"/>
      <c r="C16" s="28">
        <f>'DG apa-canal'!C78</f>
        <v>350455</v>
      </c>
      <c r="D16" s="11"/>
    </row>
    <row r="17" spans="1:4">
      <c r="A17" s="14"/>
      <c r="B17" s="13"/>
      <c r="C17" s="13"/>
      <c r="D17" s="24"/>
    </row>
    <row r="18" hidden="1" spans="1:4">
      <c r="A18" s="14"/>
      <c r="B18" s="13"/>
      <c r="C18" s="13"/>
      <c r="D18" s="24">
        <f>C12-C13</f>
        <v>620172.625336001</v>
      </c>
    </row>
    <row r="19" ht="47.25" hidden="1" spans="1:5">
      <c r="A19" s="13" t="s">
        <v>17</v>
      </c>
      <c r="B19" s="13"/>
      <c r="C19" s="13"/>
      <c r="D19" s="13"/>
      <c r="E19" s="1" t="s">
        <v>18</v>
      </c>
    </row>
    <row r="20" hidden="1" spans="1:4">
      <c r="A20" s="13"/>
      <c r="B20" s="13"/>
      <c r="C20" s="13"/>
      <c r="D20" s="13"/>
    </row>
    <row r="21" ht="31.5" hidden="1" spans="1:4">
      <c r="A21" s="17" t="s">
        <v>19</v>
      </c>
      <c r="B21" s="18" t="s">
        <v>20</v>
      </c>
      <c r="C21" s="18" t="s">
        <v>21</v>
      </c>
      <c r="D21" s="18" t="s">
        <v>22</v>
      </c>
    </row>
    <row r="22" hidden="1" spans="1:4">
      <c r="A22" s="17" t="s">
        <v>23</v>
      </c>
      <c r="B22" s="19" t="s">
        <v>24</v>
      </c>
      <c r="C22" s="19">
        <v>2</v>
      </c>
      <c r="D22" s="19">
        <f>116500*C14</f>
        <v>575882.8</v>
      </c>
    </row>
    <row r="23" hidden="1" spans="1:4">
      <c r="A23" s="17" t="s">
        <v>25</v>
      </c>
      <c r="B23" s="19" t="s">
        <v>24</v>
      </c>
      <c r="C23" s="19">
        <v>0</v>
      </c>
      <c r="D23" s="19">
        <f>15000*1.19*C23*C14</f>
        <v>0</v>
      </c>
    </row>
    <row r="24" hidden="1" spans="1:4">
      <c r="A24" s="29" t="s">
        <v>26</v>
      </c>
      <c r="B24" s="19" t="s">
        <v>24</v>
      </c>
      <c r="C24" s="19">
        <v>0</v>
      </c>
      <c r="D24" s="19">
        <f>C24*C14*1.19*3600</f>
        <v>0</v>
      </c>
    </row>
    <row r="25" hidden="1" spans="1:4">
      <c r="A25" s="17" t="s">
        <v>27</v>
      </c>
      <c r="B25" s="19" t="s">
        <v>24</v>
      </c>
      <c r="C25" s="19">
        <v>1</v>
      </c>
      <c r="D25" s="19">
        <f>45000*1.19*C25*C14</f>
        <v>264708.36</v>
      </c>
    </row>
    <row r="26" hidden="1" spans="1:4">
      <c r="A26" s="17" t="s">
        <v>28</v>
      </c>
      <c r="B26" s="19" t="s">
        <v>29</v>
      </c>
      <c r="C26" s="19">
        <v>576</v>
      </c>
      <c r="D26" s="19">
        <f>65*1.19*C26*C14</f>
        <v>220237.35552</v>
      </c>
    </row>
    <row r="27" hidden="1" spans="1:4">
      <c r="A27" s="17" t="s">
        <v>30</v>
      </c>
      <c r="B27" s="19" t="s">
        <v>24</v>
      </c>
      <c r="C27" s="19">
        <v>2</v>
      </c>
      <c r="D27" s="19">
        <f>34600*1.19*C27*C14</f>
        <v>407062.6336</v>
      </c>
    </row>
    <row r="28" hidden="1" spans="1:4">
      <c r="A28" s="17" t="s">
        <v>31</v>
      </c>
      <c r="B28" s="19" t="s">
        <v>24</v>
      </c>
      <c r="C28" s="19">
        <v>0</v>
      </c>
      <c r="D28" s="19">
        <f>15000*1.19*C28*C19</f>
        <v>0</v>
      </c>
    </row>
    <row r="29" hidden="1" spans="1:10">
      <c r="A29" s="17" t="s">
        <v>32</v>
      </c>
      <c r="B29" s="19" t="s">
        <v>29</v>
      </c>
      <c r="C29" s="19">
        <v>6279</v>
      </c>
      <c r="D29" s="19">
        <f>65*1.19*C29*C14</f>
        <v>2400816.58908</v>
      </c>
      <c r="J29" s="1" t="s">
        <v>33</v>
      </c>
    </row>
    <row r="30" ht="31.5" hidden="1" spans="1:10">
      <c r="A30" s="17" t="s">
        <v>34</v>
      </c>
      <c r="B30" s="19" t="s">
        <v>24</v>
      </c>
      <c r="C30" s="19">
        <v>1100</v>
      </c>
      <c r="D30" s="19">
        <f>150*1.19*C30*C14</f>
        <v>970597.32</v>
      </c>
      <c r="H30" s="1" t="s">
        <v>35</v>
      </c>
      <c r="I30" s="1">
        <f>D22+D23+D24+D25+D26+D27+D28+D29+D30</f>
        <v>4839305.0582</v>
      </c>
      <c r="J30" s="1">
        <f>I30*C13/C12</f>
        <v>4532375.00736363</v>
      </c>
    </row>
    <row r="31" ht="31.5" hidden="1" spans="1:10">
      <c r="A31" s="17" t="s">
        <v>36</v>
      </c>
      <c r="B31" s="19" t="s">
        <v>24</v>
      </c>
      <c r="C31" s="19">
        <v>2</v>
      </c>
      <c r="D31" s="19">
        <f>C31*6600*C14</f>
        <v>65250.24</v>
      </c>
      <c r="H31" s="1" t="s">
        <v>37</v>
      </c>
      <c r="I31" s="1">
        <f>D31+D32+D33+D34</f>
        <v>2109411.42336</v>
      </c>
      <c r="J31" s="1">
        <f>I31*C13/C12</f>
        <v>1975623.25592269</v>
      </c>
    </row>
    <row r="32" hidden="1" spans="1:9">
      <c r="A32" s="17" t="s">
        <v>38</v>
      </c>
      <c r="B32" s="19" t="s">
        <v>39</v>
      </c>
      <c r="C32" s="19">
        <v>69</v>
      </c>
      <c r="D32" s="19">
        <f>C32*680*1.19*C14+17</f>
        <v>276019.58336</v>
      </c>
      <c r="I32" s="1">
        <f>SUM(I30:I31)</f>
        <v>6948716.48156</v>
      </c>
    </row>
    <row r="33" hidden="1" spans="1:9">
      <c r="A33" s="17" t="s">
        <v>40</v>
      </c>
      <c r="B33" s="19" t="s">
        <v>39</v>
      </c>
      <c r="C33" s="19">
        <v>1440</v>
      </c>
      <c r="D33" s="19">
        <f>C33*200*C14</f>
        <v>1423641.6</v>
      </c>
      <c r="I33" s="1">
        <f>I32+'Anexa 2.2 b'!I36</f>
        <v>6948716.48156</v>
      </c>
    </row>
    <row r="34" hidden="1" spans="1:4">
      <c r="A34" s="17" t="s">
        <v>41</v>
      </c>
      <c r="B34" s="19" t="s">
        <v>24</v>
      </c>
      <c r="C34" s="19">
        <v>1</v>
      </c>
      <c r="D34" s="19">
        <f>C34*68900*5</f>
        <v>344500</v>
      </c>
    </row>
    <row r="35" ht="31.5" hidden="1" spans="1:4">
      <c r="A35" s="17" t="s">
        <v>42</v>
      </c>
      <c r="B35" s="19" t="s">
        <v>43</v>
      </c>
      <c r="C35" s="19">
        <v>1965</v>
      </c>
      <c r="D35" s="19" t="s">
        <v>44</v>
      </c>
    </row>
    <row r="36" hidden="1" spans="1:4">
      <c r="A36" s="17" t="s">
        <v>45</v>
      </c>
      <c r="B36" s="19" t="s">
        <v>43</v>
      </c>
      <c r="C36" s="19">
        <v>2906</v>
      </c>
      <c r="D36" s="19" t="s">
        <v>44</v>
      </c>
    </row>
    <row r="37" hidden="1" spans="1:7">
      <c r="A37" s="14"/>
      <c r="B37" s="15"/>
      <c r="C37" s="15"/>
      <c r="D37" s="16">
        <f>SUM(D22:D36)</f>
        <v>6948716.48156</v>
      </c>
      <c r="E37" s="27" t="s">
        <v>44</v>
      </c>
      <c r="G37" s="27"/>
    </row>
    <row r="38" hidden="1" spans="4:7">
      <c r="D38" s="27">
        <f>D37-'DG apa-canal'!E53</f>
        <v>-2142133.31444</v>
      </c>
      <c r="G38" s="27"/>
    </row>
    <row r="39" ht="14.25" hidden="1" customHeight="1" spans="1:4">
      <c r="A39" s="9" t="s">
        <v>201</v>
      </c>
      <c r="B39" s="9"/>
      <c r="C39" s="19">
        <f>(D37-D31-D32-D33-D34)/'DG apa-canal'!C87/1.19/C35</f>
        <v>418.663694485428</v>
      </c>
      <c r="D39" s="19">
        <f>1250</f>
        <v>1250</v>
      </c>
    </row>
    <row r="40" ht="14.25" hidden="1" customHeight="1" spans="1:4">
      <c r="A40" s="6" t="s">
        <v>47</v>
      </c>
      <c r="B40" s="7"/>
      <c r="C40" s="7"/>
      <c r="D40" s="8"/>
    </row>
    <row r="41" ht="30" hidden="1" customHeight="1" spans="1:4">
      <c r="A41" s="9" t="s">
        <v>48</v>
      </c>
      <c r="B41" s="9"/>
      <c r="C41" s="19">
        <f>(D37)/C14/C35</f>
        <v>715.375158653191</v>
      </c>
      <c r="D41" s="19">
        <f>1250*1.19</f>
        <v>1487.5</v>
      </c>
    </row>
    <row r="42" ht="19.5" hidden="1" customHeight="1" spans="1:4">
      <c r="A42" s="12"/>
      <c r="B42" s="12"/>
      <c r="C42" s="12"/>
      <c r="D42" s="16"/>
    </row>
    <row r="43" ht="15" hidden="1" customHeight="1" spans="1:6">
      <c r="A43" s="20"/>
      <c r="B43" s="21"/>
      <c r="C43" s="21"/>
      <c r="D43" s="21"/>
      <c r="E43" s="21"/>
      <c r="F43" s="21"/>
    </row>
    <row r="44" ht="15" hidden="1" customHeight="1" spans="1:6">
      <c r="A44" s="22" t="s">
        <v>49</v>
      </c>
      <c r="B44" s="22"/>
      <c r="C44" s="22"/>
      <c r="D44" s="22"/>
      <c r="E44" s="21"/>
      <c r="F44" s="21"/>
    </row>
    <row r="45" hidden="1" spans="1:6">
      <c r="A45" s="22" t="s">
        <v>50</v>
      </c>
      <c r="B45" s="22"/>
      <c r="C45" s="22"/>
      <c r="D45" s="22"/>
      <c r="E45" s="21"/>
      <c r="F45" s="21"/>
    </row>
    <row r="46" hidden="1" spans="1:6">
      <c r="A46" s="23" t="s">
        <v>51</v>
      </c>
      <c r="B46" s="23"/>
      <c r="C46" s="23"/>
      <c r="D46" s="23"/>
      <c r="E46" s="21"/>
      <c r="F46" s="21"/>
    </row>
    <row r="47" hidden="1" spans="1:6">
      <c r="A47" s="21"/>
      <c r="B47" s="21"/>
      <c r="C47" s="21"/>
      <c r="D47" s="21"/>
      <c r="E47" s="21"/>
      <c r="F47" s="21"/>
    </row>
    <row r="48" hidden="1" spans="1:6">
      <c r="A48" s="21"/>
      <c r="B48" s="21"/>
      <c r="C48" s="21"/>
      <c r="D48" s="21"/>
      <c r="E48" s="21"/>
      <c r="F48" s="21"/>
    </row>
  </sheetData>
  <mergeCells count="26">
    <mergeCell ref="A4:D4"/>
    <mergeCell ref="A5:D5"/>
    <mergeCell ref="A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9:D19"/>
    <mergeCell ref="A39:B39"/>
    <mergeCell ref="A40:D40"/>
    <mergeCell ref="A41:B41"/>
    <mergeCell ref="A44:D44"/>
    <mergeCell ref="A45:D45"/>
    <mergeCell ref="A46:D46"/>
  </mergeCells>
  <pageMargins left="0.7" right="0.7" top="0.75" bottom="0.75" header="0.3" footer="0.3"/>
  <pageSetup paperSize="1"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3"/>
  <sheetViews>
    <sheetView workbookViewId="0">
      <selection activeCell="A15" sqref="A15:B15"/>
    </sheetView>
  </sheetViews>
  <sheetFormatPr defaultColWidth="9" defaultRowHeight="15.75" outlineLevelCol="5"/>
  <cols>
    <col min="1" max="1" width="60.8571428571429" style="1" customWidth="1"/>
    <col min="2" max="3" width="11" style="1" customWidth="1"/>
    <col min="4" max="4" width="15.5714285714286" style="1" customWidth="1"/>
    <col min="5" max="16384" width="9.14285714285714" style="1"/>
  </cols>
  <sheetData>
    <row r="1" spans="4:4">
      <c r="D1" s="2" t="s">
        <v>202</v>
      </c>
    </row>
    <row r="2" spans="4:4">
      <c r="D2" s="3" t="s">
        <v>1</v>
      </c>
    </row>
    <row r="3" spans="4:4">
      <c r="D3" s="4"/>
    </row>
    <row r="4" spans="1:4">
      <c r="A4" s="5" t="s">
        <v>2</v>
      </c>
      <c r="B4" s="5"/>
      <c r="C4" s="5"/>
      <c r="D4" s="5"/>
    </row>
    <row r="5" spans="1:4">
      <c r="A5" s="5" t="s">
        <v>3</v>
      </c>
      <c r="B5" s="5"/>
      <c r="C5" s="5"/>
      <c r="D5" s="5"/>
    </row>
    <row r="6" spans="1:4">
      <c r="A6" s="5"/>
      <c r="B6" s="5"/>
      <c r="C6" s="5"/>
      <c r="D6" s="5"/>
    </row>
    <row r="7" spans="1:1">
      <c r="A7" s="5"/>
    </row>
    <row r="8" spans="1:4">
      <c r="A8" s="6" t="s">
        <v>203</v>
      </c>
      <c r="B8" s="7"/>
      <c r="C8" s="7"/>
      <c r="D8" s="8"/>
    </row>
    <row r="9" spans="1:4">
      <c r="A9" s="9" t="s">
        <v>5</v>
      </c>
      <c r="B9" s="9"/>
      <c r="C9" s="10"/>
      <c r="D9" s="11"/>
    </row>
    <row r="10" spans="1:4">
      <c r="A10" s="9" t="s">
        <v>7</v>
      </c>
      <c r="B10" s="9"/>
      <c r="C10" s="10"/>
      <c r="D10" s="11"/>
    </row>
    <row r="11" spans="1:4">
      <c r="A11" s="9" t="s">
        <v>9</v>
      </c>
      <c r="B11" s="9"/>
      <c r="C11" s="10"/>
      <c r="D11" s="11"/>
    </row>
    <row r="12" spans="1:4">
      <c r="A12" s="9" t="s">
        <v>11</v>
      </c>
      <c r="B12" s="9"/>
      <c r="C12" s="10"/>
      <c r="D12" s="11"/>
    </row>
    <row r="13" spans="1:4">
      <c r="A13" s="9" t="s">
        <v>12</v>
      </c>
      <c r="B13" s="9"/>
      <c r="C13" s="10"/>
      <c r="D13" s="11"/>
    </row>
    <row r="14" spans="1:4">
      <c r="A14" s="9" t="s">
        <v>204</v>
      </c>
      <c r="B14" s="9"/>
      <c r="C14" s="10"/>
      <c r="D14" s="11"/>
    </row>
    <row r="15" ht="31.5" spans="1:5">
      <c r="A15" s="9" t="s">
        <v>14</v>
      </c>
      <c r="B15" s="9"/>
      <c r="C15" s="10"/>
      <c r="D15" s="11"/>
      <c r="E15" s="1" t="s">
        <v>15</v>
      </c>
    </row>
    <row r="16" spans="1:4">
      <c r="A16" s="9" t="s">
        <v>205</v>
      </c>
      <c r="B16" s="9"/>
      <c r="C16" s="10"/>
      <c r="D16" s="11"/>
    </row>
    <row r="17" spans="1:4">
      <c r="A17" s="14"/>
      <c r="B17" s="13"/>
      <c r="C17" s="13"/>
      <c r="D17" s="24"/>
    </row>
    <row r="18" spans="1:4">
      <c r="A18" s="14"/>
      <c r="B18" s="13"/>
      <c r="C18" s="13"/>
      <c r="D18" s="24"/>
    </row>
    <row r="19" ht="78.75" spans="1:5">
      <c r="A19" s="13" t="s">
        <v>206</v>
      </c>
      <c r="B19" s="13"/>
      <c r="C19" s="13"/>
      <c r="D19" s="13"/>
      <c r="E19" s="1" t="s">
        <v>207</v>
      </c>
    </row>
    <row r="20" ht="47.25" spans="1:4">
      <c r="A20" s="17" t="s">
        <v>208</v>
      </c>
      <c r="B20" s="18" t="s">
        <v>20</v>
      </c>
      <c r="C20" s="18" t="s">
        <v>21</v>
      </c>
      <c r="D20" s="18" t="s">
        <v>22</v>
      </c>
    </row>
    <row r="21" spans="1:4">
      <c r="A21" s="17" t="s">
        <v>209</v>
      </c>
      <c r="B21" s="19" t="s">
        <v>29</v>
      </c>
      <c r="C21" s="19" t="s">
        <v>65</v>
      </c>
      <c r="D21" s="19" t="s">
        <v>65</v>
      </c>
    </row>
    <row r="22" spans="1:4">
      <c r="A22" s="17" t="s">
        <v>210</v>
      </c>
      <c r="B22" s="19" t="s">
        <v>29</v>
      </c>
      <c r="C22" s="19"/>
      <c r="D22" s="19"/>
    </row>
    <row r="23" spans="1:4">
      <c r="A23" s="17" t="s">
        <v>211</v>
      </c>
      <c r="B23" s="19" t="s">
        <v>29</v>
      </c>
      <c r="C23" s="19"/>
      <c r="D23" s="19"/>
    </row>
    <row r="24" spans="1:4">
      <c r="A24" s="17" t="s">
        <v>212</v>
      </c>
      <c r="B24" s="19" t="s">
        <v>29</v>
      </c>
      <c r="C24" s="19"/>
      <c r="D24" s="19"/>
    </row>
    <row r="25" spans="1:4">
      <c r="A25" s="17" t="s">
        <v>213</v>
      </c>
      <c r="B25" s="19" t="s">
        <v>29</v>
      </c>
      <c r="C25" s="19" t="s">
        <v>65</v>
      </c>
      <c r="D25" s="19" t="s">
        <v>65</v>
      </c>
    </row>
    <row r="26" spans="1:4">
      <c r="A26" s="17" t="s">
        <v>214</v>
      </c>
      <c r="B26" s="19" t="s">
        <v>29</v>
      </c>
      <c r="C26" s="19" t="s">
        <v>65</v>
      </c>
      <c r="D26" s="19" t="s">
        <v>65</v>
      </c>
    </row>
    <row r="27" spans="1:4">
      <c r="A27" s="17" t="s">
        <v>215</v>
      </c>
      <c r="B27" s="19" t="s">
        <v>29</v>
      </c>
      <c r="C27" s="19"/>
      <c r="D27" s="19"/>
    </row>
    <row r="28" spans="1:4">
      <c r="A28" s="17" t="s">
        <v>216</v>
      </c>
      <c r="B28" s="19" t="s">
        <v>29</v>
      </c>
      <c r="C28" s="19" t="s">
        <v>65</v>
      </c>
      <c r="D28" s="19" t="s">
        <v>65</v>
      </c>
    </row>
    <row r="29" spans="1:4">
      <c r="A29" s="17" t="s">
        <v>217</v>
      </c>
      <c r="B29" s="19" t="s">
        <v>218</v>
      </c>
      <c r="C29" s="19"/>
      <c r="D29" s="19"/>
    </row>
    <row r="30" spans="1:4">
      <c r="A30" s="17" t="s">
        <v>219</v>
      </c>
      <c r="B30" s="19" t="s">
        <v>218</v>
      </c>
      <c r="C30" s="19" t="s">
        <v>65</v>
      </c>
      <c r="D30" s="19" t="s">
        <v>65</v>
      </c>
    </row>
    <row r="31" spans="1:4">
      <c r="A31" s="17" t="s">
        <v>220</v>
      </c>
      <c r="B31" s="19"/>
      <c r="C31" s="19" t="s">
        <v>65</v>
      </c>
      <c r="D31" s="19" t="s">
        <v>65</v>
      </c>
    </row>
    <row r="32" spans="1:4">
      <c r="A32" s="14"/>
      <c r="B32" s="15"/>
      <c r="C32" s="15"/>
      <c r="D32" s="16"/>
    </row>
    <row r="34" ht="14.25" customHeight="1" spans="1:4">
      <c r="A34" s="9" t="s">
        <v>221</v>
      </c>
      <c r="B34" s="9"/>
      <c r="C34" s="19" t="s">
        <v>65</v>
      </c>
      <c r="D34" s="19" t="s">
        <v>65</v>
      </c>
    </row>
    <row r="35" ht="14.25" customHeight="1" spans="1:4">
      <c r="A35" s="6" t="s">
        <v>47</v>
      </c>
      <c r="B35" s="7"/>
      <c r="C35" s="7"/>
      <c r="D35" s="8"/>
    </row>
    <row r="36" ht="30" customHeight="1" spans="1:4">
      <c r="A36" s="9" t="s">
        <v>48</v>
      </c>
      <c r="B36" s="9"/>
      <c r="C36" s="19" t="s">
        <v>65</v>
      </c>
      <c r="D36" s="19" t="s">
        <v>65</v>
      </c>
    </row>
    <row r="37" ht="19.5" customHeight="1" spans="1:4">
      <c r="A37" s="12"/>
      <c r="B37" s="12"/>
      <c r="C37" s="12"/>
      <c r="D37" s="16"/>
    </row>
    <row r="38" ht="15" customHeight="1" spans="1:6">
      <c r="A38" s="20"/>
      <c r="B38" s="21"/>
      <c r="C38" s="21"/>
      <c r="D38" s="21"/>
      <c r="E38" s="21"/>
      <c r="F38" s="21"/>
    </row>
    <row r="39" ht="15" customHeight="1" spans="1:6">
      <c r="A39" s="22" t="s">
        <v>49</v>
      </c>
      <c r="B39" s="22"/>
      <c r="C39" s="22"/>
      <c r="D39" s="22"/>
      <c r="E39" s="21"/>
      <c r="F39" s="21"/>
    </row>
    <row r="40" spans="1:6">
      <c r="A40" s="22" t="s">
        <v>50</v>
      </c>
      <c r="B40" s="22"/>
      <c r="C40" s="22"/>
      <c r="D40" s="22"/>
      <c r="E40" s="21"/>
      <c r="F40" s="21"/>
    </row>
    <row r="41" spans="1:6">
      <c r="A41" s="23" t="s">
        <v>51</v>
      </c>
      <c r="B41" s="23"/>
      <c r="C41" s="23"/>
      <c r="D41" s="23"/>
      <c r="E41" s="21"/>
      <c r="F41" s="21"/>
    </row>
    <row r="42" spans="1:6">
      <c r="A42" s="21"/>
      <c r="B42" s="21"/>
      <c r="C42" s="21"/>
      <c r="D42" s="21"/>
      <c r="E42" s="21"/>
      <c r="F42" s="21"/>
    </row>
    <row r="43" spans="1:6">
      <c r="A43" s="21"/>
      <c r="B43" s="21"/>
      <c r="C43" s="21"/>
      <c r="D43" s="21"/>
      <c r="E43" s="21"/>
      <c r="F43" s="21"/>
    </row>
  </sheetData>
  <mergeCells count="26">
    <mergeCell ref="A4:D4"/>
    <mergeCell ref="A5:D5"/>
    <mergeCell ref="A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9:D19"/>
    <mergeCell ref="A34:B34"/>
    <mergeCell ref="A35:D35"/>
    <mergeCell ref="A36:B36"/>
    <mergeCell ref="A39:D39"/>
    <mergeCell ref="A40:D40"/>
    <mergeCell ref="A41:D41"/>
  </mergeCells>
  <pageMargins left="0.54" right="0.31" top="0.75" bottom="0.5" header="0.3" footer="0.3"/>
  <pageSetup paperSize="9" scale="87"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7"/>
  <sheetViews>
    <sheetView workbookViewId="0">
      <selection activeCell="E3" sqref="E3"/>
    </sheetView>
  </sheetViews>
  <sheetFormatPr defaultColWidth="9" defaultRowHeight="15.75" outlineLevelCol="5"/>
  <cols>
    <col min="1" max="1" width="60.8571428571429" style="1" customWidth="1"/>
    <col min="2" max="3" width="11" style="1" customWidth="1"/>
    <col min="4" max="4" width="15.5714285714286" style="1" customWidth="1"/>
    <col min="5" max="16384" width="9.14285714285714" style="1"/>
  </cols>
  <sheetData>
    <row r="1" spans="4:4">
      <c r="D1" s="2" t="s">
        <v>222</v>
      </c>
    </row>
    <row r="2" spans="4:4">
      <c r="D2" s="3" t="s">
        <v>1</v>
      </c>
    </row>
    <row r="3" spans="4:4">
      <c r="D3" s="4"/>
    </row>
    <row r="4" spans="1:4">
      <c r="A4" s="5" t="s">
        <v>2</v>
      </c>
      <c r="B4" s="5"/>
      <c r="C4" s="5"/>
      <c r="D4" s="5"/>
    </row>
    <row r="5" spans="1:4">
      <c r="A5" s="5" t="s">
        <v>3</v>
      </c>
      <c r="B5" s="5"/>
      <c r="C5" s="5"/>
      <c r="D5" s="5"/>
    </row>
    <row r="6" spans="1:4">
      <c r="A6" s="5"/>
      <c r="B6" s="5"/>
      <c r="C6" s="5"/>
      <c r="D6" s="5"/>
    </row>
    <row r="7" spans="1:1">
      <c r="A7" s="5"/>
    </row>
    <row r="8" spans="1:4">
      <c r="A8" s="6" t="s">
        <v>203</v>
      </c>
      <c r="B8" s="7"/>
      <c r="C8" s="7"/>
      <c r="D8" s="8"/>
    </row>
    <row r="9" spans="1:4">
      <c r="A9" s="9" t="s">
        <v>5</v>
      </c>
      <c r="B9" s="9"/>
      <c r="C9" s="10"/>
      <c r="D9" s="11"/>
    </row>
    <row r="10" spans="1:4">
      <c r="A10" s="9" t="s">
        <v>7</v>
      </c>
      <c r="B10" s="9"/>
      <c r="C10" s="10"/>
      <c r="D10" s="11"/>
    </row>
    <row r="11" spans="1:4">
      <c r="A11" s="9" t="s">
        <v>9</v>
      </c>
      <c r="B11" s="9"/>
      <c r="C11" s="10"/>
      <c r="D11" s="11"/>
    </row>
    <row r="12" spans="1:4">
      <c r="A12" s="9" t="s">
        <v>11</v>
      </c>
      <c r="B12" s="9"/>
      <c r="C12" s="10"/>
      <c r="D12" s="11"/>
    </row>
    <row r="13" spans="1:4">
      <c r="A13" s="9" t="s">
        <v>12</v>
      </c>
      <c r="B13" s="9"/>
      <c r="C13" s="10"/>
      <c r="D13" s="11"/>
    </row>
    <row r="14" spans="1:4">
      <c r="A14" s="9" t="s">
        <v>204</v>
      </c>
      <c r="B14" s="9"/>
      <c r="C14" s="10"/>
      <c r="D14" s="11"/>
    </row>
    <row r="15" ht="31.5" spans="1:5">
      <c r="A15" s="9" t="s">
        <v>14</v>
      </c>
      <c r="B15" s="9"/>
      <c r="C15" s="10"/>
      <c r="D15" s="11"/>
      <c r="E15" s="1" t="s">
        <v>15</v>
      </c>
    </row>
    <row r="16" spans="1:4">
      <c r="A16" s="9" t="s">
        <v>205</v>
      </c>
      <c r="B16" s="9"/>
      <c r="C16" s="10"/>
      <c r="D16" s="11"/>
    </row>
    <row r="17" spans="1:4">
      <c r="A17" s="12"/>
      <c r="B17" s="12"/>
      <c r="C17" s="13"/>
      <c r="D17" s="13"/>
    </row>
    <row r="18" spans="1:4">
      <c r="A18" s="14"/>
      <c r="B18" s="15"/>
      <c r="C18" s="15"/>
      <c r="D18" s="16"/>
    </row>
    <row r="19" ht="31.5" spans="1:5">
      <c r="A19" s="13" t="s">
        <v>223</v>
      </c>
      <c r="B19" s="13"/>
      <c r="C19" s="13"/>
      <c r="D19" s="13"/>
      <c r="E19" s="1" t="s">
        <v>15</v>
      </c>
    </row>
    <row r="20" ht="47.25" spans="1:4">
      <c r="A20" s="17" t="s">
        <v>224</v>
      </c>
      <c r="B20" s="18" t="s">
        <v>20</v>
      </c>
      <c r="C20" s="18" t="s">
        <v>21</v>
      </c>
      <c r="D20" s="18" t="s">
        <v>22</v>
      </c>
    </row>
    <row r="21" spans="1:4">
      <c r="A21" s="17" t="s">
        <v>225</v>
      </c>
      <c r="B21" s="19" t="s">
        <v>24</v>
      </c>
      <c r="C21" s="19" t="s">
        <v>65</v>
      </c>
      <c r="D21" s="19" t="s">
        <v>65</v>
      </c>
    </row>
    <row r="22" spans="1:4">
      <c r="A22" s="17" t="s">
        <v>226</v>
      </c>
      <c r="B22" s="19" t="s">
        <v>29</v>
      </c>
      <c r="C22" s="19" t="s">
        <v>65</v>
      </c>
      <c r="D22" s="19" t="s">
        <v>65</v>
      </c>
    </row>
    <row r="23" spans="1:4">
      <c r="A23" s="17" t="s">
        <v>227</v>
      </c>
      <c r="B23" s="19" t="s">
        <v>29</v>
      </c>
      <c r="C23" s="19" t="s">
        <v>65</v>
      </c>
      <c r="D23" s="19" t="s">
        <v>65</v>
      </c>
    </row>
    <row r="24" spans="1:4">
      <c r="A24" s="17" t="s">
        <v>228</v>
      </c>
      <c r="B24" s="19"/>
      <c r="C24" s="19" t="s">
        <v>65</v>
      </c>
      <c r="D24" s="19" t="s">
        <v>65</v>
      </c>
    </row>
    <row r="25" spans="1:4">
      <c r="A25" s="17" t="s">
        <v>64</v>
      </c>
      <c r="B25" s="19"/>
      <c r="C25" s="19" t="s">
        <v>65</v>
      </c>
      <c r="D25" s="19" t="s">
        <v>65</v>
      </c>
    </row>
    <row r="26" spans="1:4">
      <c r="A26" s="14"/>
      <c r="B26" s="15"/>
      <c r="C26" s="15"/>
      <c r="D26" s="16"/>
    </row>
    <row r="28" ht="14.25" customHeight="1" spans="1:4">
      <c r="A28" s="9" t="s">
        <v>221</v>
      </c>
      <c r="B28" s="9"/>
      <c r="C28" s="19" t="s">
        <v>65</v>
      </c>
      <c r="D28" s="19" t="s">
        <v>65</v>
      </c>
    </row>
    <row r="29" ht="14.25" customHeight="1" spans="1:4">
      <c r="A29" s="6" t="s">
        <v>47</v>
      </c>
      <c r="B29" s="7"/>
      <c r="C29" s="7"/>
      <c r="D29" s="8"/>
    </row>
    <row r="30" ht="30" customHeight="1" spans="1:4">
      <c r="A30" s="9" t="s">
        <v>48</v>
      </c>
      <c r="B30" s="9"/>
      <c r="C30" s="19" t="s">
        <v>65</v>
      </c>
      <c r="D30" s="19" t="s">
        <v>65</v>
      </c>
    </row>
    <row r="31" ht="19.5" customHeight="1" spans="1:4">
      <c r="A31" s="12"/>
      <c r="B31" s="12"/>
      <c r="C31" s="12"/>
      <c r="D31" s="16"/>
    </row>
    <row r="32" ht="15" customHeight="1" spans="1:6">
      <c r="A32" s="20"/>
      <c r="B32" s="21"/>
      <c r="C32" s="21"/>
      <c r="D32" s="21"/>
      <c r="E32" s="21"/>
      <c r="F32" s="21"/>
    </row>
    <row r="33" ht="15" customHeight="1" spans="1:6">
      <c r="A33" s="22" t="s">
        <v>49</v>
      </c>
      <c r="B33" s="22"/>
      <c r="C33" s="22"/>
      <c r="D33" s="22"/>
      <c r="E33" s="21"/>
      <c r="F33" s="21"/>
    </row>
    <row r="34" spans="1:6">
      <c r="A34" s="22" t="s">
        <v>50</v>
      </c>
      <c r="B34" s="22"/>
      <c r="C34" s="22"/>
      <c r="D34" s="22"/>
      <c r="E34" s="21"/>
      <c r="F34" s="21"/>
    </row>
    <row r="35" spans="1:6">
      <c r="A35" s="23" t="s">
        <v>51</v>
      </c>
      <c r="B35" s="23"/>
      <c r="C35" s="23"/>
      <c r="D35" s="23"/>
      <c r="E35" s="21"/>
      <c r="F35" s="21"/>
    </row>
    <row r="36" spans="1:6">
      <c r="A36" s="21"/>
      <c r="B36" s="21"/>
      <c r="C36" s="21"/>
      <c r="D36" s="21"/>
      <c r="E36" s="21"/>
      <c r="F36" s="21"/>
    </row>
    <row r="37" spans="1:6">
      <c r="A37" s="21"/>
      <c r="B37" s="21"/>
      <c r="C37" s="21"/>
      <c r="D37" s="21"/>
      <c r="E37" s="21"/>
      <c r="F37" s="21"/>
    </row>
  </sheetData>
  <mergeCells count="26">
    <mergeCell ref="A4:D4"/>
    <mergeCell ref="A5:D5"/>
    <mergeCell ref="A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9:D19"/>
    <mergeCell ref="A28:B28"/>
    <mergeCell ref="A29:D29"/>
    <mergeCell ref="A30:B30"/>
    <mergeCell ref="A33:D33"/>
    <mergeCell ref="A34:D34"/>
    <mergeCell ref="A35:D35"/>
  </mergeCells>
  <pageMargins left="0.54" right="0.31" top="0.75" bottom="0.5" header="0.3" footer="0.3"/>
  <pageSetup paperSize="9" scale="87" fitToHeight="0" orientation="portrait"/>
  <headerFooter/>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Anexa 2.2 a</vt:lpstr>
      <vt:lpstr>Anexa 2.2 b</vt:lpstr>
      <vt:lpstr>DG apa-canal</vt:lpstr>
      <vt:lpstr>TOTALIZATOR</vt:lpstr>
      <vt:lpstr>Anexa 2.2 c</vt:lpstr>
      <vt:lpstr>Anexa 2.2 d</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maria.mela</cp:lastModifiedBy>
  <dcterms:created xsi:type="dcterms:W3CDTF">2021-09-15T18:54:00Z</dcterms:created>
  <dcterms:modified xsi:type="dcterms:W3CDTF">2021-10-21T07:52:20Z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764801E2F09A49F19011F7E1A802D50A</vt:lpwstr>
  </property>
  <property fmtid="{D5CDD505-2E9C-101B-9397-08002B2CF9AE}" pid="3" name="KSOProductBuildVer">
    <vt:lpwstr>1033-11.2.0.10323</vt:lpwstr>
  </property>
</Properties>
</file>